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ppendix 2 - Admin" sheetId="1" r:id="rId1"/>
  </sheets>
  <calcPr calcId="145621"/>
</workbook>
</file>

<file path=xl/calcChain.xml><?xml version="1.0" encoding="utf-8"?>
<calcChain xmlns="http://schemas.openxmlformats.org/spreadsheetml/2006/main">
  <c r="N44" i="1" l="1"/>
  <c r="M44" i="1"/>
  <c r="L44" i="1"/>
  <c r="K44" i="1"/>
  <c r="I44" i="1"/>
  <c r="H44" i="1"/>
  <c r="G44" i="1"/>
  <c r="F44" i="1"/>
  <c r="E44" i="1"/>
  <c r="D44" i="1"/>
  <c r="C44" i="1"/>
  <c r="Q42" i="1"/>
  <c r="P42" i="1"/>
  <c r="I42" i="1"/>
  <c r="H42" i="1"/>
  <c r="G42" i="1"/>
  <c r="F42" i="1"/>
  <c r="E42" i="1"/>
  <c r="C42" i="1"/>
  <c r="J40" i="1"/>
  <c r="J39" i="1"/>
  <c r="J42" i="1" s="1"/>
  <c r="D39" i="1"/>
  <c r="D42" i="1" s="1"/>
  <c r="J35" i="1"/>
  <c r="J34" i="1"/>
  <c r="Q32" i="1"/>
  <c r="P32" i="1"/>
  <c r="N32" i="1"/>
  <c r="M32" i="1"/>
  <c r="L32" i="1"/>
  <c r="K32" i="1"/>
  <c r="I32" i="1"/>
  <c r="H32" i="1"/>
  <c r="G32" i="1"/>
  <c r="F32" i="1"/>
  <c r="E32" i="1"/>
  <c r="D32" i="1"/>
  <c r="C32" i="1"/>
  <c r="O31" i="1"/>
  <c r="J29" i="1"/>
  <c r="J28" i="1"/>
  <c r="J27" i="1"/>
  <c r="G27" i="1"/>
  <c r="D27" i="1"/>
  <c r="K22" i="1"/>
  <c r="L22" i="1" s="1"/>
  <c r="F22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C21" i="1"/>
  <c r="Q18" i="1"/>
  <c r="P18" i="1"/>
  <c r="I18" i="1"/>
  <c r="F18" i="1" s="1"/>
  <c r="K18" i="1" s="1"/>
  <c r="L18" i="1" s="1"/>
  <c r="M18" i="1" s="1"/>
  <c r="N18" i="1" s="1"/>
  <c r="H18" i="1"/>
  <c r="G18" i="1"/>
  <c r="E18" i="1"/>
  <c r="D18" i="1"/>
  <c r="C18" i="1"/>
  <c r="M17" i="1"/>
  <c r="K17" i="1"/>
  <c r="F17" i="1"/>
  <c r="N16" i="1"/>
  <c r="M16" i="1"/>
  <c r="K16" i="1"/>
  <c r="F16" i="1"/>
  <c r="N15" i="1"/>
  <c r="K15" i="1"/>
  <c r="F15" i="1"/>
  <c r="Q14" i="1"/>
  <c r="N14" i="1"/>
  <c r="I14" i="1"/>
  <c r="F14" i="1" s="1"/>
  <c r="H14" i="1"/>
  <c r="G14" i="1"/>
  <c r="K14" i="1" s="1"/>
  <c r="E14" i="1"/>
  <c r="D14" i="1"/>
  <c r="C14" i="1"/>
  <c r="N13" i="1"/>
  <c r="M13" i="1"/>
  <c r="K13" i="1"/>
  <c r="F13" i="1"/>
  <c r="Q11" i="1"/>
  <c r="P11" i="1"/>
  <c r="P24" i="1" s="1"/>
  <c r="N11" i="1"/>
  <c r="N24" i="1" s="1"/>
  <c r="M11" i="1"/>
  <c r="L11" i="1"/>
  <c r="K11" i="1"/>
  <c r="I11" i="1"/>
  <c r="I24" i="1" s="1"/>
  <c r="H11" i="1"/>
  <c r="G11" i="1"/>
  <c r="F11" i="1"/>
  <c r="E11" i="1"/>
  <c r="E24" i="1" s="1"/>
  <c r="D11" i="1"/>
  <c r="C11" i="1"/>
  <c r="J10" i="1"/>
  <c r="J9" i="1"/>
  <c r="J8" i="1"/>
  <c r="Q7" i="1"/>
  <c r="J7" i="1"/>
  <c r="J24" i="1" l="1"/>
  <c r="Q24" i="1"/>
  <c r="D24" i="1"/>
  <c r="H24" i="1"/>
  <c r="C24" i="1"/>
  <c r="K24" i="1"/>
  <c r="O44" i="1"/>
  <c r="F24" i="1"/>
  <c r="L24" i="1"/>
  <c r="M24" i="1"/>
  <c r="G24" i="1"/>
</calcChain>
</file>

<file path=xl/comments1.xml><?xml version="1.0" encoding="utf-8"?>
<comments xmlns="http://schemas.openxmlformats.org/spreadsheetml/2006/main">
  <authors>
    <author>goodrr01</author>
  </authors>
  <commentList>
    <comment ref="G27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75 placements are short term don't have fulltime equivalent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number of staff rather than FTE</t>
        </r>
      </text>
    </comment>
    <comment ref="F28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don't have FTEs</t>
        </r>
      </text>
    </comment>
    <comment ref="G28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number of staff rather than fte
</t>
        </r>
      </text>
    </comment>
    <comment ref="L28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Don't have FTEs</t>
        </r>
      </text>
    </comment>
    <comment ref="Q28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not FTEs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number of staff rather than fte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Don't have FTEs
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number of staff rather than fte</t>
        </r>
      </text>
    </comment>
    <comment ref="L29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don't have FTEs
</t>
        </r>
      </text>
    </comment>
    <comment ref="Q29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Not FTEs
</t>
        </r>
      </text>
    </comment>
    <comment ref="C34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Don't have actual numbers</t>
        </r>
      </text>
    </comment>
    <comment ref="M34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details provided to Edukent direct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goodrr01:</t>
        </r>
        <r>
          <rPr>
            <sz val="8"/>
            <color indexed="81"/>
            <rFont val="Tahoma"/>
            <family val="2"/>
          </rPr>
          <t xml:space="preserve">
don't have actual numbers
</t>
        </r>
      </text>
    </comment>
  </commentList>
</comments>
</file>

<file path=xl/sharedStrings.xml><?xml version="1.0" encoding="utf-8"?>
<sst xmlns="http://schemas.openxmlformats.org/spreadsheetml/2006/main" count="60" uniqueCount="56">
  <si>
    <t>Dartford, Gravesham &amp; Swanley</t>
  </si>
  <si>
    <t>Thanet &amp; Dover</t>
  </si>
  <si>
    <t>Split 50/50 Shepway &amp; Thanet</t>
  </si>
  <si>
    <t>Shepway</t>
  </si>
  <si>
    <t>Maidstone &amp; Malling</t>
  </si>
  <si>
    <t>Canterbury</t>
  </si>
  <si>
    <t>Swale</t>
  </si>
  <si>
    <t>Tunbridge Wells, Tonbridge &amp; Sevenoaks</t>
  </si>
  <si>
    <t>Not district based</t>
  </si>
  <si>
    <t>Now Combined as one district</t>
  </si>
  <si>
    <t>Service</t>
  </si>
  <si>
    <t>North West Kent</t>
  </si>
  <si>
    <t>The Brook</t>
  </si>
  <si>
    <t>Birchwood PRU</t>
  </si>
  <si>
    <t>Grovesnor House, Canterbury</t>
  </si>
  <si>
    <t>Challenger Centre, Swale</t>
  </si>
  <si>
    <t>West Kent Combined</t>
  </si>
  <si>
    <t>Warmstone</t>
  </si>
  <si>
    <t>East Kent Health Needs</t>
  </si>
  <si>
    <t>Oakfields</t>
  </si>
  <si>
    <t>West Kent Health Needs</t>
  </si>
  <si>
    <t>West Kent Learning Federation</t>
  </si>
  <si>
    <t>West Kent AC PRU</t>
  </si>
  <si>
    <t>Schools' Personnel Service HR (Platinum package)</t>
  </si>
  <si>
    <t>Set up fee (1st year only)</t>
  </si>
  <si>
    <t>SPS Intepay Integrated HR &amp; Payroll</t>
  </si>
  <si>
    <t>DBS Disclosures at £59.99 per check</t>
  </si>
  <si>
    <t>Schools' Financial Services (Core package)</t>
  </si>
  <si>
    <t>Education IT Services</t>
  </si>
  <si>
    <t>Remote Back up Service</t>
  </si>
  <si>
    <t>Anti Virus Software &amp; Disaster Recovery</t>
  </si>
  <si>
    <t>Administration  Service</t>
  </si>
  <si>
    <t>Kent Learning Zone</t>
  </si>
  <si>
    <t>Broadband Service</t>
  </si>
  <si>
    <t>Refuse Collection</t>
  </si>
  <si>
    <t>Maternity/Suspension/Jury Absence cover</t>
  </si>
  <si>
    <t>Collective Licences</t>
  </si>
  <si>
    <t>Governor &amp; Clerking Services</t>
  </si>
  <si>
    <t>Risk Management Insurance (Safe Hands)</t>
  </si>
  <si>
    <t>Totals</t>
  </si>
  <si>
    <t>Activity Data</t>
  </si>
  <si>
    <t>Placements</t>
  </si>
  <si>
    <t xml:space="preserve">Teaching Staff FTE </t>
  </si>
  <si>
    <t>Non-teaching Staff FTE</t>
  </si>
  <si>
    <t>Budget Allocation</t>
  </si>
  <si>
    <t>Pro Rata Allocation to nearest £100</t>
  </si>
  <si>
    <t>Teaching Staff Head Count</t>
  </si>
  <si>
    <t>Non-teaching Staff Head Count</t>
  </si>
  <si>
    <t>Place Plus - Placement numbers</t>
  </si>
  <si>
    <t>KS3</t>
  </si>
  <si>
    <t>KS4</t>
  </si>
  <si>
    <t>Total Placements</t>
  </si>
  <si>
    <t>Based on period 1 Apr  14 - 31 Aug 14</t>
  </si>
  <si>
    <t>Allocation for 2014-15 
(to nearest hundred)</t>
  </si>
  <si>
    <t>Appendix 2</t>
  </si>
  <si>
    <t>PRU - Administration Budget based on costing for support services via Edukent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</si>
</sst>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wrapText="1"/>
    </xf>
    <xf numFmtId="0" fontId="8" fillId="0" borderId="0" xfId="1" applyFont="1" applyAlignment="1">
      <alignment vertical="center"/>
    </xf>
    <xf numFmtId="0" fontId="2" fillId="0" borderId="5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3" fontId="2" fillId="0" borderId="0" xfId="1" applyNumberFormat="1" applyFont="1"/>
    <xf numFmtId="3" fontId="2" fillId="0" borderId="0" xfId="1" applyNumberFormat="1" applyFont="1" applyFill="1"/>
    <xf numFmtId="1" fontId="2" fillId="0" borderId="0" xfId="1" applyNumberFormat="1" applyFont="1"/>
    <xf numFmtId="0" fontId="8" fillId="0" borderId="0" xfId="1" applyFont="1"/>
    <xf numFmtId="1" fontId="8" fillId="0" borderId="0" xfId="1" applyNumberFormat="1" applyFont="1"/>
    <xf numFmtId="3" fontId="8" fillId="0" borderId="6" xfId="1" applyNumberFormat="1" applyFont="1" applyBorder="1"/>
    <xf numFmtId="3" fontId="8" fillId="0" borderId="6" xfId="1" applyNumberFormat="1" applyFont="1" applyFill="1" applyBorder="1"/>
    <xf numFmtId="3" fontId="2" fillId="0" borderId="6" xfId="1" applyNumberFormat="1" applyFont="1" applyBorder="1"/>
    <xf numFmtId="0" fontId="2" fillId="2" borderId="0" xfId="1" applyFont="1" applyFill="1"/>
    <xf numFmtId="164" fontId="2" fillId="0" borderId="0" xfId="1" applyNumberFormat="1" applyFont="1"/>
    <xf numFmtId="0" fontId="8" fillId="0" borderId="0" xfId="1" applyFont="1" applyFill="1"/>
    <xf numFmtId="1" fontId="8" fillId="0" borderId="0" xfId="1" applyNumberFormat="1" applyFont="1" applyFill="1"/>
    <xf numFmtId="0" fontId="2" fillId="3" borderId="0" xfId="1" applyFont="1" applyFill="1" applyAlignment="1">
      <alignment horizontal="center" wrapText="1"/>
    </xf>
    <xf numFmtId="0" fontId="8" fillId="0" borderId="0" xfId="1" applyFont="1" applyAlignment="1">
      <alignment wrapText="1"/>
    </xf>
    <xf numFmtId="0" fontId="2" fillId="2" borderId="0" xfId="1" applyFont="1" applyFill="1" applyAlignment="1">
      <alignment wrapText="1"/>
    </xf>
    <xf numFmtId="0" fontId="2" fillId="0" borderId="0" xfId="1" applyFont="1" applyAlignment="1">
      <alignment vertical="top"/>
    </xf>
    <xf numFmtId="3" fontId="2" fillId="0" borderId="0" xfId="1" applyNumberFormat="1" applyFont="1" applyAlignment="1">
      <alignment vertical="top"/>
    </xf>
    <xf numFmtId="3" fontId="2" fillId="0" borderId="0" xfId="1" applyNumberFormat="1" applyFont="1" applyFill="1" applyAlignment="1">
      <alignment vertical="top"/>
    </xf>
    <xf numFmtId="0" fontId="2" fillId="0" borderId="0" xfId="1" applyFont="1" applyFill="1" applyAlignment="1">
      <alignment vertical="top"/>
    </xf>
    <xf numFmtId="1" fontId="2" fillId="0" borderId="0" xfId="1" applyNumberFormat="1" applyFont="1" applyFill="1" applyAlignment="1">
      <alignment vertical="top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0" fontId="9" fillId="0" borderId="0" xfId="1" applyFont="1" applyAlignment="1">
      <alignment horizontal="right"/>
    </xf>
    <xf numFmtId="0" fontId="10" fillId="0" borderId="0" xfId="1" applyFont="1"/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0" xfId="1" applyFont="1" applyAlignment="1">
      <alignment horizontal="left" vertical="center" textRotation="90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top"/>
    </xf>
  </cellXfs>
  <cellStyles count="8">
    <cellStyle name="%" xfId="2"/>
    <cellStyle name="Normal" xfId="0" builtinId="0"/>
    <cellStyle name="Normal 2" xfId="3"/>
    <cellStyle name="Normal 2 2" xfId="4"/>
    <cellStyle name="Normal 3" xfId="1"/>
    <cellStyle name="Normal 4" xfId="5"/>
    <cellStyle name="Percent 2 2" xfId="6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12</xdr:row>
      <xdr:rowOff>28575</xdr:rowOff>
    </xdr:from>
    <xdr:to>
      <xdr:col>0</xdr:col>
      <xdr:colOff>615950</xdr:colOff>
      <xdr:row>16</xdr:row>
      <xdr:rowOff>161925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434975" y="3705225"/>
          <a:ext cx="180975" cy="895350"/>
        </a:xfrm>
        <a:prstGeom prst="leftBrace">
          <a:avLst>
            <a:gd name="adj1" fmla="val 412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RowHeight="15" outlineLevelRow="1" x14ac:dyDescent="0.2"/>
  <cols>
    <col min="1" max="1" width="9.85546875" style="1" customWidth="1"/>
    <col min="2" max="2" width="33.28515625" style="1" customWidth="1"/>
    <col min="3" max="3" width="14" style="1" customWidth="1"/>
    <col min="4" max="4" width="15" style="1" customWidth="1"/>
    <col min="5" max="5" width="14.140625" style="1" customWidth="1"/>
    <col min="6" max="6" width="15.5703125" style="1" customWidth="1"/>
    <col min="7" max="17" width="14.140625" style="1" customWidth="1"/>
    <col min="18" max="256" width="9.140625" style="1"/>
    <col min="257" max="257" width="25" style="1" customWidth="1"/>
    <col min="258" max="258" width="55.28515625" style="1" customWidth="1"/>
    <col min="259" max="259" width="14" style="1" customWidth="1"/>
    <col min="260" max="260" width="15" style="1" customWidth="1"/>
    <col min="261" max="261" width="14.140625" style="1" customWidth="1"/>
    <col min="262" max="262" width="15.5703125" style="1" customWidth="1"/>
    <col min="263" max="263" width="15" style="1" customWidth="1"/>
    <col min="264" max="265" width="14.140625" style="1" customWidth="1"/>
    <col min="266" max="266" width="13.5703125" style="1" customWidth="1"/>
    <col min="267" max="267" width="11.85546875" style="1" customWidth="1"/>
    <col min="268" max="268" width="11.7109375" style="1" customWidth="1"/>
    <col min="269" max="269" width="12.85546875" style="1" customWidth="1"/>
    <col min="270" max="270" width="12.42578125" style="1" customWidth="1"/>
    <col min="271" max="512" width="9.140625" style="1"/>
    <col min="513" max="513" width="25" style="1" customWidth="1"/>
    <col min="514" max="514" width="55.28515625" style="1" customWidth="1"/>
    <col min="515" max="515" width="14" style="1" customWidth="1"/>
    <col min="516" max="516" width="15" style="1" customWidth="1"/>
    <col min="517" max="517" width="14.140625" style="1" customWidth="1"/>
    <col min="518" max="518" width="15.5703125" style="1" customWidth="1"/>
    <col min="519" max="519" width="15" style="1" customWidth="1"/>
    <col min="520" max="521" width="14.140625" style="1" customWidth="1"/>
    <col min="522" max="522" width="13.5703125" style="1" customWidth="1"/>
    <col min="523" max="523" width="11.85546875" style="1" customWidth="1"/>
    <col min="524" max="524" width="11.7109375" style="1" customWidth="1"/>
    <col min="525" max="525" width="12.85546875" style="1" customWidth="1"/>
    <col min="526" max="526" width="12.42578125" style="1" customWidth="1"/>
    <col min="527" max="768" width="9.140625" style="1"/>
    <col min="769" max="769" width="25" style="1" customWidth="1"/>
    <col min="770" max="770" width="55.28515625" style="1" customWidth="1"/>
    <col min="771" max="771" width="14" style="1" customWidth="1"/>
    <col min="772" max="772" width="15" style="1" customWidth="1"/>
    <col min="773" max="773" width="14.140625" style="1" customWidth="1"/>
    <col min="774" max="774" width="15.5703125" style="1" customWidth="1"/>
    <col min="775" max="775" width="15" style="1" customWidth="1"/>
    <col min="776" max="777" width="14.140625" style="1" customWidth="1"/>
    <col min="778" max="778" width="13.5703125" style="1" customWidth="1"/>
    <col min="779" max="779" width="11.85546875" style="1" customWidth="1"/>
    <col min="780" max="780" width="11.7109375" style="1" customWidth="1"/>
    <col min="781" max="781" width="12.85546875" style="1" customWidth="1"/>
    <col min="782" max="782" width="12.42578125" style="1" customWidth="1"/>
    <col min="783" max="1024" width="9.140625" style="1"/>
    <col min="1025" max="1025" width="25" style="1" customWidth="1"/>
    <col min="1026" max="1026" width="55.28515625" style="1" customWidth="1"/>
    <col min="1027" max="1027" width="14" style="1" customWidth="1"/>
    <col min="1028" max="1028" width="15" style="1" customWidth="1"/>
    <col min="1029" max="1029" width="14.140625" style="1" customWidth="1"/>
    <col min="1030" max="1030" width="15.5703125" style="1" customWidth="1"/>
    <col min="1031" max="1031" width="15" style="1" customWidth="1"/>
    <col min="1032" max="1033" width="14.140625" style="1" customWidth="1"/>
    <col min="1034" max="1034" width="13.5703125" style="1" customWidth="1"/>
    <col min="1035" max="1035" width="11.85546875" style="1" customWidth="1"/>
    <col min="1036" max="1036" width="11.7109375" style="1" customWidth="1"/>
    <col min="1037" max="1037" width="12.85546875" style="1" customWidth="1"/>
    <col min="1038" max="1038" width="12.42578125" style="1" customWidth="1"/>
    <col min="1039" max="1280" width="9.140625" style="1"/>
    <col min="1281" max="1281" width="25" style="1" customWidth="1"/>
    <col min="1282" max="1282" width="55.28515625" style="1" customWidth="1"/>
    <col min="1283" max="1283" width="14" style="1" customWidth="1"/>
    <col min="1284" max="1284" width="15" style="1" customWidth="1"/>
    <col min="1285" max="1285" width="14.140625" style="1" customWidth="1"/>
    <col min="1286" max="1286" width="15.5703125" style="1" customWidth="1"/>
    <col min="1287" max="1287" width="15" style="1" customWidth="1"/>
    <col min="1288" max="1289" width="14.140625" style="1" customWidth="1"/>
    <col min="1290" max="1290" width="13.5703125" style="1" customWidth="1"/>
    <col min="1291" max="1291" width="11.85546875" style="1" customWidth="1"/>
    <col min="1292" max="1292" width="11.7109375" style="1" customWidth="1"/>
    <col min="1293" max="1293" width="12.85546875" style="1" customWidth="1"/>
    <col min="1294" max="1294" width="12.42578125" style="1" customWidth="1"/>
    <col min="1295" max="1536" width="9.140625" style="1"/>
    <col min="1537" max="1537" width="25" style="1" customWidth="1"/>
    <col min="1538" max="1538" width="55.28515625" style="1" customWidth="1"/>
    <col min="1539" max="1539" width="14" style="1" customWidth="1"/>
    <col min="1540" max="1540" width="15" style="1" customWidth="1"/>
    <col min="1541" max="1541" width="14.140625" style="1" customWidth="1"/>
    <col min="1542" max="1542" width="15.5703125" style="1" customWidth="1"/>
    <col min="1543" max="1543" width="15" style="1" customWidth="1"/>
    <col min="1544" max="1545" width="14.140625" style="1" customWidth="1"/>
    <col min="1546" max="1546" width="13.5703125" style="1" customWidth="1"/>
    <col min="1547" max="1547" width="11.85546875" style="1" customWidth="1"/>
    <col min="1548" max="1548" width="11.7109375" style="1" customWidth="1"/>
    <col min="1549" max="1549" width="12.85546875" style="1" customWidth="1"/>
    <col min="1550" max="1550" width="12.42578125" style="1" customWidth="1"/>
    <col min="1551" max="1792" width="9.140625" style="1"/>
    <col min="1793" max="1793" width="25" style="1" customWidth="1"/>
    <col min="1794" max="1794" width="55.28515625" style="1" customWidth="1"/>
    <col min="1795" max="1795" width="14" style="1" customWidth="1"/>
    <col min="1796" max="1796" width="15" style="1" customWidth="1"/>
    <col min="1797" max="1797" width="14.140625" style="1" customWidth="1"/>
    <col min="1798" max="1798" width="15.5703125" style="1" customWidth="1"/>
    <col min="1799" max="1799" width="15" style="1" customWidth="1"/>
    <col min="1800" max="1801" width="14.140625" style="1" customWidth="1"/>
    <col min="1802" max="1802" width="13.5703125" style="1" customWidth="1"/>
    <col min="1803" max="1803" width="11.85546875" style="1" customWidth="1"/>
    <col min="1804" max="1804" width="11.7109375" style="1" customWidth="1"/>
    <col min="1805" max="1805" width="12.85546875" style="1" customWidth="1"/>
    <col min="1806" max="1806" width="12.42578125" style="1" customWidth="1"/>
    <col min="1807" max="2048" width="9.140625" style="1"/>
    <col min="2049" max="2049" width="25" style="1" customWidth="1"/>
    <col min="2050" max="2050" width="55.28515625" style="1" customWidth="1"/>
    <col min="2051" max="2051" width="14" style="1" customWidth="1"/>
    <col min="2052" max="2052" width="15" style="1" customWidth="1"/>
    <col min="2053" max="2053" width="14.140625" style="1" customWidth="1"/>
    <col min="2054" max="2054" width="15.5703125" style="1" customWidth="1"/>
    <col min="2055" max="2055" width="15" style="1" customWidth="1"/>
    <col min="2056" max="2057" width="14.140625" style="1" customWidth="1"/>
    <col min="2058" max="2058" width="13.5703125" style="1" customWidth="1"/>
    <col min="2059" max="2059" width="11.85546875" style="1" customWidth="1"/>
    <col min="2060" max="2060" width="11.7109375" style="1" customWidth="1"/>
    <col min="2061" max="2061" width="12.85546875" style="1" customWidth="1"/>
    <col min="2062" max="2062" width="12.42578125" style="1" customWidth="1"/>
    <col min="2063" max="2304" width="9.140625" style="1"/>
    <col min="2305" max="2305" width="25" style="1" customWidth="1"/>
    <col min="2306" max="2306" width="55.28515625" style="1" customWidth="1"/>
    <col min="2307" max="2307" width="14" style="1" customWidth="1"/>
    <col min="2308" max="2308" width="15" style="1" customWidth="1"/>
    <col min="2309" max="2309" width="14.140625" style="1" customWidth="1"/>
    <col min="2310" max="2310" width="15.5703125" style="1" customWidth="1"/>
    <col min="2311" max="2311" width="15" style="1" customWidth="1"/>
    <col min="2312" max="2313" width="14.140625" style="1" customWidth="1"/>
    <col min="2314" max="2314" width="13.5703125" style="1" customWidth="1"/>
    <col min="2315" max="2315" width="11.85546875" style="1" customWidth="1"/>
    <col min="2316" max="2316" width="11.7109375" style="1" customWidth="1"/>
    <col min="2317" max="2317" width="12.85546875" style="1" customWidth="1"/>
    <col min="2318" max="2318" width="12.42578125" style="1" customWidth="1"/>
    <col min="2319" max="2560" width="9.140625" style="1"/>
    <col min="2561" max="2561" width="25" style="1" customWidth="1"/>
    <col min="2562" max="2562" width="55.28515625" style="1" customWidth="1"/>
    <col min="2563" max="2563" width="14" style="1" customWidth="1"/>
    <col min="2564" max="2564" width="15" style="1" customWidth="1"/>
    <col min="2565" max="2565" width="14.140625" style="1" customWidth="1"/>
    <col min="2566" max="2566" width="15.5703125" style="1" customWidth="1"/>
    <col min="2567" max="2567" width="15" style="1" customWidth="1"/>
    <col min="2568" max="2569" width="14.140625" style="1" customWidth="1"/>
    <col min="2570" max="2570" width="13.5703125" style="1" customWidth="1"/>
    <col min="2571" max="2571" width="11.85546875" style="1" customWidth="1"/>
    <col min="2572" max="2572" width="11.7109375" style="1" customWidth="1"/>
    <col min="2573" max="2573" width="12.85546875" style="1" customWidth="1"/>
    <col min="2574" max="2574" width="12.42578125" style="1" customWidth="1"/>
    <col min="2575" max="2816" width="9.140625" style="1"/>
    <col min="2817" max="2817" width="25" style="1" customWidth="1"/>
    <col min="2818" max="2818" width="55.28515625" style="1" customWidth="1"/>
    <col min="2819" max="2819" width="14" style="1" customWidth="1"/>
    <col min="2820" max="2820" width="15" style="1" customWidth="1"/>
    <col min="2821" max="2821" width="14.140625" style="1" customWidth="1"/>
    <col min="2822" max="2822" width="15.5703125" style="1" customWidth="1"/>
    <col min="2823" max="2823" width="15" style="1" customWidth="1"/>
    <col min="2824" max="2825" width="14.140625" style="1" customWidth="1"/>
    <col min="2826" max="2826" width="13.5703125" style="1" customWidth="1"/>
    <col min="2827" max="2827" width="11.85546875" style="1" customWidth="1"/>
    <col min="2828" max="2828" width="11.7109375" style="1" customWidth="1"/>
    <col min="2829" max="2829" width="12.85546875" style="1" customWidth="1"/>
    <col min="2830" max="2830" width="12.42578125" style="1" customWidth="1"/>
    <col min="2831" max="3072" width="9.140625" style="1"/>
    <col min="3073" max="3073" width="25" style="1" customWidth="1"/>
    <col min="3074" max="3074" width="55.28515625" style="1" customWidth="1"/>
    <col min="3075" max="3075" width="14" style="1" customWidth="1"/>
    <col min="3076" max="3076" width="15" style="1" customWidth="1"/>
    <col min="3077" max="3077" width="14.140625" style="1" customWidth="1"/>
    <col min="3078" max="3078" width="15.5703125" style="1" customWidth="1"/>
    <col min="3079" max="3079" width="15" style="1" customWidth="1"/>
    <col min="3080" max="3081" width="14.140625" style="1" customWidth="1"/>
    <col min="3082" max="3082" width="13.5703125" style="1" customWidth="1"/>
    <col min="3083" max="3083" width="11.85546875" style="1" customWidth="1"/>
    <col min="3084" max="3084" width="11.7109375" style="1" customWidth="1"/>
    <col min="3085" max="3085" width="12.85546875" style="1" customWidth="1"/>
    <col min="3086" max="3086" width="12.42578125" style="1" customWidth="1"/>
    <col min="3087" max="3328" width="9.140625" style="1"/>
    <col min="3329" max="3329" width="25" style="1" customWidth="1"/>
    <col min="3330" max="3330" width="55.28515625" style="1" customWidth="1"/>
    <col min="3331" max="3331" width="14" style="1" customWidth="1"/>
    <col min="3332" max="3332" width="15" style="1" customWidth="1"/>
    <col min="3333" max="3333" width="14.140625" style="1" customWidth="1"/>
    <col min="3334" max="3334" width="15.5703125" style="1" customWidth="1"/>
    <col min="3335" max="3335" width="15" style="1" customWidth="1"/>
    <col min="3336" max="3337" width="14.140625" style="1" customWidth="1"/>
    <col min="3338" max="3338" width="13.5703125" style="1" customWidth="1"/>
    <col min="3339" max="3339" width="11.85546875" style="1" customWidth="1"/>
    <col min="3340" max="3340" width="11.7109375" style="1" customWidth="1"/>
    <col min="3341" max="3341" width="12.85546875" style="1" customWidth="1"/>
    <col min="3342" max="3342" width="12.42578125" style="1" customWidth="1"/>
    <col min="3343" max="3584" width="9.140625" style="1"/>
    <col min="3585" max="3585" width="25" style="1" customWidth="1"/>
    <col min="3586" max="3586" width="55.28515625" style="1" customWidth="1"/>
    <col min="3587" max="3587" width="14" style="1" customWidth="1"/>
    <col min="3588" max="3588" width="15" style="1" customWidth="1"/>
    <col min="3589" max="3589" width="14.140625" style="1" customWidth="1"/>
    <col min="3590" max="3590" width="15.5703125" style="1" customWidth="1"/>
    <col min="3591" max="3591" width="15" style="1" customWidth="1"/>
    <col min="3592" max="3593" width="14.140625" style="1" customWidth="1"/>
    <col min="3594" max="3594" width="13.5703125" style="1" customWidth="1"/>
    <col min="3595" max="3595" width="11.85546875" style="1" customWidth="1"/>
    <col min="3596" max="3596" width="11.7109375" style="1" customWidth="1"/>
    <col min="3597" max="3597" width="12.85546875" style="1" customWidth="1"/>
    <col min="3598" max="3598" width="12.42578125" style="1" customWidth="1"/>
    <col min="3599" max="3840" width="9.140625" style="1"/>
    <col min="3841" max="3841" width="25" style="1" customWidth="1"/>
    <col min="3842" max="3842" width="55.28515625" style="1" customWidth="1"/>
    <col min="3843" max="3843" width="14" style="1" customWidth="1"/>
    <col min="3844" max="3844" width="15" style="1" customWidth="1"/>
    <col min="3845" max="3845" width="14.140625" style="1" customWidth="1"/>
    <col min="3846" max="3846" width="15.5703125" style="1" customWidth="1"/>
    <col min="3847" max="3847" width="15" style="1" customWidth="1"/>
    <col min="3848" max="3849" width="14.140625" style="1" customWidth="1"/>
    <col min="3850" max="3850" width="13.5703125" style="1" customWidth="1"/>
    <col min="3851" max="3851" width="11.85546875" style="1" customWidth="1"/>
    <col min="3852" max="3852" width="11.7109375" style="1" customWidth="1"/>
    <col min="3853" max="3853" width="12.85546875" style="1" customWidth="1"/>
    <col min="3854" max="3854" width="12.42578125" style="1" customWidth="1"/>
    <col min="3855" max="4096" width="9.140625" style="1"/>
    <col min="4097" max="4097" width="25" style="1" customWidth="1"/>
    <col min="4098" max="4098" width="55.28515625" style="1" customWidth="1"/>
    <col min="4099" max="4099" width="14" style="1" customWidth="1"/>
    <col min="4100" max="4100" width="15" style="1" customWidth="1"/>
    <col min="4101" max="4101" width="14.140625" style="1" customWidth="1"/>
    <col min="4102" max="4102" width="15.5703125" style="1" customWidth="1"/>
    <col min="4103" max="4103" width="15" style="1" customWidth="1"/>
    <col min="4104" max="4105" width="14.140625" style="1" customWidth="1"/>
    <col min="4106" max="4106" width="13.5703125" style="1" customWidth="1"/>
    <col min="4107" max="4107" width="11.85546875" style="1" customWidth="1"/>
    <col min="4108" max="4108" width="11.7109375" style="1" customWidth="1"/>
    <col min="4109" max="4109" width="12.85546875" style="1" customWidth="1"/>
    <col min="4110" max="4110" width="12.42578125" style="1" customWidth="1"/>
    <col min="4111" max="4352" width="9.140625" style="1"/>
    <col min="4353" max="4353" width="25" style="1" customWidth="1"/>
    <col min="4354" max="4354" width="55.28515625" style="1" customWidth="1"/>
    <col min="4355" max="4355" width="14" style="1" customWidth="1"/>
    <col min="4356" max="4356" width="15" style="1" customWidth="1"/>
    <col min="4357" max="4357" width="14.140625" style="1" customWidth="1"/>
    <col min="4358" max="4358" width="15.5703125" style="1" customWidth="1"/>
    <col min="4359" max="4359" width="15" style="1" customWidth="1"/>
    <col min="4360" max="4361" width="14.140625" style="1" customWidth="1"/>
    <col min="4362" max="4362" width="13.5703125" style="1" customWidth="1"/>
    <col min="4363" max="4363" width="11.85546875" style="1" customWidth="1"/>
    <col min="4364" max="4364" width="11.7109375" style="1" customWidth="1"/>
    <col min="4365" max="4365" width="12.85546875" style="1" customWidth="1"/>
    <col min="4366" max="4366" width="12.42578125" style="1" customWidth="1"/>
    <col min="4367" max="4608" width="9.140625" style="1"/>
    <col min="4609" max="4609" width="25" style="1" customWidth="1"/>
    <col min="4610" max="4610" width="55.28515625" style="1" customWidth="1"/>
    <col min="4611" max="4611" width="14" style="1" customWidth="1"/>
    <col min="4612" max="4612" width="15" style="1" customWidth="1"/>
    <col min="4613" max="4613" width="14.140625" style="1" customWidth="1"/>
    <col min="4614" max="4614" width="15.5703125" style="1" customWidth="1"/>
    <col min="4615" max="4615" width="15" style="1" customWidth="1"/>
    <col min="4616" max="4617" width="14.140625" style="1" customWidth="1"/>
    <col min="4618" max="4618" width="13.5703125" style="1" customWidth="1"/>
    <col min="4619" max="4619" width="11.85546875" style="1" customWidth="1"/>
    <col min="4620" max="4620" width="11.7109375" style="1" customWidth="1"/>
    <col min="4621" max="4621" width="12.85546875" style="1" customWidth="1"/>
    <col min="4622" max="4622" width="12.42578125" style="1" customWidth="1"/>
    <col min="4623" max="4864" width="9.140625" style="1"/>
    <col min="4865" max="4865" width="25" style="1" customWidth="1"/>
    <col min="4866" max="4866" width="55.28515625" style="1" customWidth="1"/>
    <col min="4867" max="4867" width="14" style="1" customWidth="1"/>
    <col min="4868" max="4868" width="15" style="1" customWidth="1"/>
    <col min="4869" max="4869" width="14.140625" style="1" customWidth="1"/>
    <col min="4870" max="4870" width="15.5703125" style="1" customWidth="1"/>
    <col min="4871" max="4871" width="15" style="1" customWidth="1"/>
    <col min="4872" max="4873" width="14.140625" style="1" customWidth="1"/>
    <col min="4874" max="4874" width="13.5703125" style="1" customWidth="1"/>
    <col min="4875" max="4875" width="11.85546875" style="1" customWidth="1"/>
    <col min="4876" max="4876" width="11.7109375" style="1" customWidth="1"/>
    <col min="4877" max="4877" width="12.85546875" style="1" customWidth="1"/>
    <col min="4878" max="4878" width="12.42578125" style="1" customWidth="1"/>
    <col min="4879" max="5120" width="9.140625" style="1"/>
    <col min="5121" max="5121" width="25" style="1" customWidth="1"/>
    <col min="5122" max="5122" width="55.28515625" style="1" customWidth="1"/>
    <col min="5123" max="5123" width="14" style="1" customWidth="1"/>
    <col min="5124" max="5124" width="15" style="1" customWidth="1"/>
    <col min="5125" max="5125" width="14.140625" style="1" customWidth="1"/>
    <col min="5126" max="5126" width="15.5703125" style="1" customWidth="1"/>
    <col min="5127" max="5127" width="15" style="1" customWidth="1"/>
    <col min="5128" max="5129" width="14.140625" style="1" customWidth="1"/>
    <col min="5130" max="5130" width="13.5703125" style="1" customWidth="1"/>
    <col min="5131" max="5131" width="11.85546875" style="1" customWidth="1"/>
    <col min="5132" max="5132" width="11.7109375" style="1" customWidth="1"/>
    <col min="5133" max="5133" width="12.85546875" style="1" customWidth="1"/>
    <col min="5134" max="5134" width="12.42578125" style="1" customWidth="1"/>
    <col min="5135" max="5376" width="9.140625" style="1"/>
    <col min="5377" max="5377" width="25" style="1" customWidth="1"/>
    <col min="5378" max="5378" width="55.28515625" style="1" customWidth="1"/>
    <col min="5379" max="5379" width="14" style="1" customWidth="1"/>
    <col min="5380" max="5380" width="15" style="1" customWidth="1"/>
    <col min="5381" max="5381" width="14.140625" style="1" customWidth="1"/>
    <col min="5382" max="5382" width="15.5703125" style="1" customWidth="1"/>
    <col min="5383" max="5383" width="15" style="1" customWidth="1"/>
    <col min="5384" max="5385" width="14.140625" style="1" customWidth="1"/>
    <col min="5386" max="5386" width="13.5703125" style="1" customWidth="1"/>
    <col min="5387" max="5387" width="11.85546875" style="1" customWidth="1"/>
    <col min="5388" max="5388" width="11.7109375" style="1" customWidth="1"/>
    <col min="5389" max="5389" width="12.85546875" style="1" customWidth="1"/>
    <col min="5390" max="5390" width="12.42578125" style="1" customWidth="1"/>
    <col min="5391" max="5632" width="9.140625" style="1"/>
    <col min="5633" max="5633" width="25" style="1" customWidth="1"/>
    <col min="5634" max="5634" width="55.28515625" style="1" customWidth="1"/>
    <col min="5635" max="5635" width="14" style="1" customWidth="1"/>
    <col min="5636" max="5636" width="15" style="1" customWidth="1"/>
    <col min="5637" max="5637" width="14.140625" style="1" customWidth="1"/>
    <col min="5638" max="5638" width="15.5703125" style="1" customWidth="1"/>
    <col min="5639" max="5639" width="15" style="1" customWidth="1"/>
    <col min="5640" max="5641" width="14.140625" style="1" customWidth="1"/>
    <col min="5642" max="5642" width="13.5703125" style="1" customWidth="1"/>
    <col min="5643" max="5643" width="11.85546875" style="1" customWidth="1"/>
    <col min="5644" max="5644" width="11.7109375" style="1" customWidth="1"/>
    <col min="5645" max="5645" width="12.85546875" style="1" customWidth="1"/>
    <col min="5646" max="5646" width="12.42578125" style="1" customWidth="1"/>
    <col min="5647" max="5888" width="9.140625" style="1"/>
    <col min="5889" max="5889" width="25" style="1" customWidth="1"/>
    <col min="5890" max="5890" width="55.28515625" style="1" customWidth="1"/>
    <col min="5891" max="5891" width="14" style="1" customWidth="1"/>
    <col min="5892" max="5892" width="15" style="1" customWidth="1"/>
    <col min="5893" max="5893" width="14.140625" style="1" customWidth="1"/>
    <col min="5894" max="5894" width="15.5703125" style="1" customWidth="1"/>
    <col min="5895" max="5895" width="15" style="1" customWidth="1"/>
    <col min="5896" max="5897" width="14.140625" style="1" customWidth="1"/>
    <col min="5898" max="5898" width="13.5703125" style="1" customWidth="1"/>
    <col min="5899" max="5899" width="11.85546875" style="1" customWidth="1"/>
    <col min="5900" max="5900" width="11.7109375" style="1" customWidth="1"/>
    <col min="5901" max="5901" width="12.85546875" style="1" customWidth="1"/>
    <col min="5902" max="5902" width="12.42578125" style="1" customWidth="1"/>
    <col min="5903" max="6144" width="9.140625" style="1"/>
    <col min="6145" max="6145" width="25" style="1" customWidth="1"/>
    <col min="6146" max="6146" width="55.28515625" style="1" customWidth="1"/>
    <col min="6147" max="6147" width="14" style="1" customWidth="1"/>
    <col min="6148" max="6148" width="15" style="1" customWidth="1"/>
    <col min="6149" max="6149" width="14.140625" style="1" customWidth="1"/>
    <col min="6150" max="6150" width="15.5703125" style="1" customWidth="1"/>
    <col min="6151" max="6151" width="15" style="1" customWidth="1"/>
    <col min="6152" max="6153" width="14.140625" style="1" customWidth="1"/>
    <col min="6154" max="6154" width="13.5703125" style="1" customWidth="1"/>
    <col min="6155" max="6155" width="11.85546875" style="1" customWidth="1"/>
    <col min="6156" max="6156" width="11.7109375" style="1" customWidth="1"/>
    <col min="6157" max="6157" width="12.85546875" style="1" customWidth="1"/>
    <col min="6158" max="6158" width="12.42578125" style="1" customWidth="1"/>
    <col min="6159" max="6400" width="9.140625" style="1"/>
    <col min="6401" max="6401" width="25" style="1" customWidth="1"/>
    <col min="6402" max="6402" width="55.28515625" style="1" customWidth="1"/>
    <col min="6403" max="6403" width="14" style="1" customWidth="1"/>
    <col min="6404" max="6404" width="15" style="1" customWidth="1"/>
    <col min="6405" max="6405" width="14.140625" style="1" customWidth="1"/>
    <col min="6406" max="6406" width="15.5703125" style="1" customWidth="1"/>
    <col min="6407" max="6407" width="15" style="1" customWidth="1"/>
    <col min="6408" max="6409" width="14.140625" style="1" customWidth="1"/>
    <col min="6410" max="6410" width="13.5703125" style="1" customWidth="1"/>
    <col min="6411" max="6411" width="11.85546875" style="1" customWidth="1"/>
    <col min="6412" max="6412" width="11.7109375" style="1" customWidth="1"/>
    <col min="6413" max="6413" width="12.85546875" style="1" customWidth="1"/>
    <col min="6414" max="6414" width="12.42578125" style="1" customWidth="1"/>
    <col min="6415" max="6656" width="9.140625" style="1"/>
    <col min="6657" max="6657" width="25" style="1" customWidth="1"/>
    <col min="6658" max="6658" width="55.28515625" style="1" customWidth="1"/>
    <col min="6659" max="6659" width="14" style="1" customWidth="1"/>
    <col min="6660" max="6660" width="15" style="1" customWidth="1"/>
    <col min="6661" max="6661" width="14.140625" style="1" customWidth="1"/>
    <col min="6662" max="6662" width="15.5703125" style="1" customWidth="1"/>
    <col min="6663" max="6663" width="15" style="1" customWidth="1"/>
    <col min="6664" max="6665" width="14.140625" style="1" customWidth="1"/>
    <col min="6666" max="6666" width="13.5703125" style="1" customWidth="1"/>
    <col min="6667" max="6667" width="11.85546875" style="1" customWidth="1"/>
    <col min="6668" max="6668" width="11.7109375" style="1" customWidth="1"/>
    <col min="6669" max="6669" width="12.85546875" style="1" customWidth="1"/>
    <col min="6670" max="6670" width="12.42578125" style="1" customWidth="1"/>
    <col min="6671" max="6912" width="9.140625" style="1"/>
    <col min="6913" max="6913" width="25" style="1" customWidth="1"/>
    <col min="6914" max="6914" width="55.28515625" style="1" customWidth="1"/>
    <col min="6915" max="6915" width="14" style="1" customWidth="1"/>
    <col min="6916" max="6916" width="15" style="1" customWidth="1"/>
    <col min="6917" max="6917" width="14.140625" style="1" customWidth="1"/>
    <col min="6918" max="6918" width="15.5703125" style="1" customWidth="1"/>
    <col min="6919" max="6919" width="15" style="1" customWidth="1"/>
    <col min="6920" max="6921" width="14.140625" style="1" customWidth="1"/>
    <col min="6922" max="6922" width="13.5703125" style="1" customWidth="1"/>
    <col min="6923" max="6923" width="11.85546875" style="1" customWidth="1"/>
    <col min="6924" max="6924" width="11.7109375" style="1" customWidth="1"/>
    <col min="6925" max="6925" width="12.85546875" style="1" customWidth="1"/>
    <col min="6926" max="6926" width="12.42578125" style="1" customWidth="1"/>
    <col min="6927" max="7168" width="9.140625" style="1"/>
    <col min="7169" max="7169" width="25" style="1" customWidth="1"/>
    <col min="7170" max="7170" width="55.28515625" style="1" customWidth="1"/>
    <col min="7171" max="7171" width="14" style="1" customWidth="1"/>
    <col min="7172" max="7172" width="15" style="1" customWidth="1"/>
    <col min="7173" max="7173" width="14.140625" style="1" customWidth="1"/>
    <col min="7174" max="7174" width="15.5703125" style="1" customWidth="1"/>
    <col min="7175" max="7175" width="15" style="1" customWidth="1"/>
    <col min="7176" max="7177" width="14.140625" style="1" customWidth="1"/>
    <col min="7178" max="7178" width="13.5703125" style="1" customWidth="1"/>
    <col min="7179" max="7179" width="11.85546875" style="1" customWidth="1"/>
    <col min="7180" max="7180" width="11.7109375" style="1" customWidth="1"/>
    <col min="7181" max="7181" width="12.85546875" style="1" customWidth="1"/>
    <col min="7182" max="7182" width="12.42578125" style="1" customWidth="1"/>
    <col min="7183" max="7424" width="9.140625" style="1"/>
    <col min="7425" max="7425" width="25" style="1" customWidth="1"/>
    <col min="7426" max="7426" width="55.28515625" style="1" customWidth="1"/>
    <col min="7427" max="7427" width="14" style="1" customWidth="1"/>
    <col min="7428" max="7428" width="15" style="1" customWidth="1"/>
    <col min="7429" max="7429" width="14.140625" style="1" customWidth="1"/>
    <col min="7430" max="7430" width="15.5703125" style="1" customWidth="1"/>
    <col min="7431" max="7431" width="15" style="1" customWidth="1"/>
    <col min="7432" max="7433" width="14.140625" style="1" customWidth="1"/>
    <col min="7434" max="7434" width="13.5703125" style="1" customWidth="1"/>
    <col min="7435" max="7435" width="11.85546875" style="1" customWidth="1"/>
    <col min="7436" max="7436" width="11.7109375" style="1" customWidth="1"/>
    <col min="7437" max="7437" width="12.85546875" style="1" customWidth="1"/>
    <col min="7438" max="7438" width="12.42578125" style="1" customWidth="1"/>
    <col min="7439" max="7680" width="9.140625" style="1"/>
    <col min="7681" max="7681" width="25" style="1" customWidth="1"/>
    <col min="7682" max="7682" width="55.28515625" style="1" customWidth="1"/>
    <col min="7683" max="7683" width="14" style="1" customWidth="1"/>
    <col min="7684" max="7684" width="15" style="1" customWidth="1"/>
    <col min="7685" max="7685" width="14.140625" style="1" customWidth="1"/>
    <col min="7686" max="7686" width="15.5703125" style="1" customWidth="1"/>
    <col min="7687" max="7687" width="15" style="1" customWidth="1"/>
    <col min="7688" max="7689" width="14.140625" style="1" customWidth="1"/>
    <col min="7690" max="7690" width="13.5703125" style="1" customWidth="1"/>
    <col min="7691" max="7691" width="11.85546875" style="1" customWidth="1"/>
    <col min="7692" max="7692" width="11.7109375" style="1" customWidth="1"/>
    <col min="7693" max="7693" width="12.85546875" style="1" customWidth="1"/>
    <col min="7694" max="7694" width="12.42578125" style="1" customWidth="1"/>
    <col min="7695" max="7936" width="9.140625" style="1"/>
    <col min="7937" max="7937" width="25" style="1" customWidth="1"/>
    <col min="7938" max="7938" width="55.28515625" style="1" customWidth="1"/>
    <col min="7939" max="7939" width="14" style="1" customWidth="1"/>
    <col min="7940" max="7940" width="15" style="1" customWidth="1"/>
    <col min="7941" max="7941" width="14.140625" style="1" customWidth="1"/>
    <col min="7942" max="7942" width="15.5703125" style="1" customWidth="1"/>
    <col min="7943" max="7943" width="15" style="1" customWidth="1"/>
    <col min="7944" max="7945" width="14.140625" style="1" customWidth="1"/>
    <col min="7946" max="7946" width="13.5703125" style="1" customWidth="1"/>
    <col min="7947" max="7947" width="11.85546875" style="1" customWidth="1"/>
    <col min="7948" max="7948" width="11.7109375" style="1" customWidth="1"/>
    <col min="7949" max="7949" width="12.85546875" style="1" customWidth="1"/>
    <col min="7950" max="7950" width="12.42578125" style="1" customWidth="1"/>
    <col min="7951" max="8192" width="9.140625" style="1"/>
    <col min="8193" max="8193" width="25" style="1" customWidth="1"/>
    <col min="8194" max="8194" width="55.28515625" style="1" customWidth="1"/>
    <col min="8195" max="8195" width="14" style="1" customWidth="1"/>
    <col min="8196" max="8196" width="15" style="1" customWidth="1"/>
    <col min="8197" max="8197" width="14.140625" style="1" customWidth="1"/>
    <col min="8198" max="8198" width="15.5703125" style="1" customWidth="1"/>
    <col min="8199" max="8199" width="15" style="1" customWidth="1"/>
    <col min="8200" max="8201" width="14.140625" style="1" customWidth="1"/>
    <col min="8202" max="8202" width="13.5703125" style="1" customWidth="1"/>
    <col min="8203" max="8203" width="11.85546875" style="1" customWidth="1"/>
    <col min="8204" max="8204" width="11.7109375" style="1" customWidth="1"/>
    <col min="8205" max="8205" width="12.85546875" style="1" customWidth="1"/>
    <col min="8206" max="8206" width="12.42578125" style="1" customWidth="1"/>
    <col min="8207" max="8448" width="9.140625" style="1"/>
    <col min="8449" max="8449" width="25" style="1" customWidth="1"/>
    <col min="8450" max="8450" width="55.28515625" style="1" customWidth="1"/>
    <col min="8451" max="8451" width="14" style="1" customWidth="1"/>
    <col min="8452" max="8452" width="15" style="1" customWidth="1"/>
    <col min="8453" max="8453" width="14.140625" style="1" customWidth="1"/>
    <col min="8454" max="8454" width="15.5703125" style="1" customWidth="1"/>
    <col min="8455" max="8455" width="15" style="1" customWidth="1"/>
    <col min="8456" max="8457" width="14.140625" style="1" customWidth="1"/>
    <col min="8458" max="8458" width="13.5703125" style="1" customWidth="1"/>
    <col min="8459" max="8459" width="11.85546875" style="1" customWidth="1"/>
    <col min="8460" max="8460" width="11.7109375" style="1" customWidth="1"/>
    <col min="8461" max="8461" width="12.85546875" style="1" customWidth="1"/>
    <col min="8462" max="8462" width="12.42578125" style="1" customWidth="1"/>
    <col min="8463" max="8704" width="9.140625" style="1"/>
    <col min="8705" max="8705" width="25" style="1" customWidth="1"/>
    <col min="8706" max="8706" width="55.28515625" style="1" customWidth="1"/>
    <col min="8707" max="8707" width="14" style="1" customWidth="1"/>
    <col min="8708" max="8708" width="15" style="1" customWidth="1"/>
    <col min="8709" max="8709" width="14.140625" style="1" customWidth="1"/>
    <col min="8710" max="8710" width="15.5703125" style="1" customWidth="1"/>
    <col min="8711" max="8711" width="15" style="1" customWidth="1"/>
    <col min="8712" max="8713" width="14.140625" style="1" customWidth="1"/>
    <col min="8714" max="8714" width="13.5703125" style="1" customWidth="1"/>
    <col min="8715" max="8715" width="11.85546875" style="1" customWidth="1"/>
    <col min="8716" max="8716" width="11.7109375" style="1" customWidth="1"/>
    <col min="8717" max="8717" width="12.85546875" style="1" customWidth="1"/>
    <col min="8718" max="8718" width="12.42578125" style="1" customWidth="1"/>
    <col min="8719" max="8960" width="9.140625" style="1"/>
    <col min="8961" max="8961" width="25" style="1" customWidth="1"/>
    <col min="8962" max="8962" width="55.28515625" style="1" customWidth="1"/>
    <col min="8963" max="8963" width="14" style="1" customWidth="1"/>
    <col min="8964" max="8964" width="15" style="1" customWidth="1"/>
    <col min="8965" max="8965" width="14.140625" style="1" customWidth="1"/>
    <col min="8966" max="8966" width="15.5703125" style="1" customWidth="1"/>
    <col min="8967" max="8967" width="15" style="1" customWidth="1"/>
    <col min="8968" max="8969" width="14.140625" style="1" customWidth="1"/>
    <col min="8970" max="8970" width="13.5703125" style="1" customWidth="1"/>
    <col min="8971" max="8971" width="11.85546875" style="1" customWidth="1"/>
    <col min="8972" max="8972" width="11.7109375" style="1" customWidth="1"/>
    <col min="8973" max="8973" width="12.85546875" style="1" customWidth="1"/>
    <col min="8974" max="8974" width="12.42578125" style="1" customWidth="1"/>
    <col min="8975" max="9216" width="9.140625" style="1"/>
    <col min="9217" max="9217" width="25" style="1" customWidth="1"/>
    <col min="9218" max="9218" width="55.28515625" style="1" customWidth="1"/>
    <col min="9219" max="9219" width="14" style="1" customWidth="1"/>
    <col min="9220" max="9220" width="15" style="1" customWidth="1"/>
    <col min="9221" max="9221" width="14.140625" style="1" customWidth="1"/>
    <col min="9222" max="9222" width="15.5703125" style="1" customWidth="1"/>
    <col min="9223" max="9223" width="15" style="1" customWidth="1"/>
    <col min="9224" max="9225" width="14.140625" style="1" customWidth="1"/>
    <col min="9226" max="9226" width="13.5703125" style="1" customWidth="1"/>
    <col min="9227" max="9227" width="11.85546875" style="1" customWidth="1"/>
    <col min="9228" max="9228" width="11.7109375" style="1" customWidth="1"/>
    <col min="9229" max="9229" width="12.85546875" style="1" customWidth="1"/>
    <col min="9230" max="9230" width="12.42578125" style="1" customWidth="1"/>
    <col min="9231" max="9472" width="9.140625" style="1"/>
    <col min="9473" max="9473" width="25" style="1" customWidth="1"/>
    <col min="9474" max="9474" width="55.28515625" style="1" customWidth="1"/>
    <col min="9475" max="9475" width="14" style="1" customWidth="1"/>
    <col min="9476" max="9476" width="15" style="1" customWidth="1"/>
    <col min="9477" max="9477" width="14.140625" style="1" customWidth="1"/>
    <col min="9478" max="9478" width="15.5703125" style="1" customWidth="1"/>
    <col min="9479" max="9479" width="15" style="1" customWidth="1"/>
    <col min="9480" max="9481" width="14.140625" style="1" customWidth="1"/>
    <col min="9482" max="9482" width="13.5703125" style="1" customWidth="1"/>
    <col min="9483" max="9483" width="11.85546875" style="1" customWidth="1"/>
    <col min="9484" max="9484" width="11.7109375" style="1" customWidth="1"/>
    <col min="9485" max="9485" width="12.85546875" style="1" customWidth="1"/>
    <col min="9486" max="9486" width="12.42578125" style="1" customWidth="1"/>
    <col min="9487" max="9728" width="9.140625" style="1"/>
    <col min="9729" max="9729" width="25" style="1" customWidth="1"/>
    <col min="9730" max="9730" width="55.28515625" style="1" customWidth="1"/>
    <col min="9731" max="9731" width="14" style="1" customWidth="1"/>
    <col min="9732" max="9732" width="15" style="1" customWidth="1"/>
    <col min="9733" max="9733" width="14.140625" style="1" customWidth="1"/>
    <col min="9734" max="9734" width="15.5703125" style="1" customWidth="1"/>
    <col min="9735" max="9735" width="15" style="1" customWidth="1"/>
    <col min="9736" max="9737" width="14.140625" style="1" customWidth="1"/>
    <col min="9738" max="9738" width="13.5703125" style="1" customWidth="1"/>
    <col min="9739" max="9739" width="11.85546875" style="1" customWidth="1"/>
    <col min="9740" max="9740" width="11.7109375" style="1" customWidth="1"/>
    <col min="9741" max="9741" width="12.85546875" style="1" customWidth="1"/>
    <col min="9742" max="9742" width="12.42578125" style="1" customWidth="1"/>
    <col min="9743" max="9984" width="9.140625" style="1"/>
    <col min="9985" max="9985" width="25" style="1" customWidth="1"/>
    <col min="9986" max="9986" width="55.28515625" style="1" customWidth="1"/>
    <col min="9987" max="9987" width="14" style="1" customWidth="1"/>
    <col min="9988" max="9988" width="15" style="1" customWidth="1"/>
    <col min="9989" max="9989" width="14.140625" style="1" customWidth="1"/>
    <col min="9990" max="9990" width="15.5703125" style="1" customWidth="1"/>
    <col min="9991" max="9991" width="15" style="1" customWidth="1"/>
    <col min="9992" max="9993" width="14.140625" style="1" customWidth="1"/>
    <col min="9994" max="9994" width="13.5703125" style="1" customWidth="1"/>
    <col min="9995" max="9995" width="11.85546875" style="1" customWidth="1"/>
    <col min="9996" max="9996" width="11.7109375" style="1" customWidth="1"/>
    <col min="9997" max="9997" width="12.85546875" style="1" customWidth="1"/>
    <col min="9998" max="9998" width="12.42578125" style="1" customWidth="1"/>
    <col min="9999" max="10240" width="9.140625" style="1"/>
    <col min="10241" max="10241" width="25" style="1" customWidth="1"/>
    <col min="10242" max="10242" width="55.28515625" style="1" customWidth="1"/>
    <col min="10243" max="10243" width="14" style="1" customWidth="1"/>
    <col min="10244" max="10244" width="15" style="1" customWidth="1"/>
    <col min="10245" max="10245" width="14.140625" style="1" customWidth="1"/>
    <col min="10246" max="10246" width="15.5703125" style="1" customWidth="1"/>
    <col min="10247" max="10247" width="15" style="1" customWidth="1"/>
    <col min="10248" max="10249" width="14.140625" style="1" customWidth="1"/>
    <col min="10250" max="10250" width="13.5703125" style="1" customWidth="1"/>
    <col min="10251" max="10251" width="11.85546875" style="1" customWidth="1"/>
    <col min="10252" max="10252" width="11.7109375" style="1" customWidth="1"/>
    <col min="10253" max="10253" width="12.85546875" style="1" customWidth="1"/>
    <col min="10254" max="10254" width="12.42578125" style="1" customWidth="1"/>
    <col min="10255" max="10496" width="9.140625" style="1"/>
    <col min="10497" max="10497" width="25" style="1" customWidth="1"/>
    <col min="10498" max="10498" width="55.28515625" style="1" customWidth="1"/>
    <col min="10499" max="10499" width="14" style="1" customWidth="1"/>
    <col min="10500" max="10500" width="15" style="1" customWidth="1"/>
    <col min="10501" max="10501" width="14.140625" style="1" customWidth="1"/>
    <col min="10502" max="10502" width="15.5703125" style="1" customWidth="1"/>
    <col min="10503" max="10503" width="15" style="1" customWidth="1"/>
    <col min="10504" max="10505" width="14.140625" style="1" customWidth="1"/>
    <col min="10506" max="10506" width="13.5703125" style="1" customWidth="1"/>
    <col min="10507" max="10507" width="11.85546875" style="1" customWidth="1"/>
    <col min="10508" max="10508" width="11.7109375" style="1" customWidth="1"/>
    <col min="10509" max="10509" width="12.85546875" style="1" customWidth="1"/>
    <col min="10510" max="10510" width="12.42578125" style="1" customWidth="1"/>
    <col min="10511" max="10752" width="9.140625" style="1"/>
    <col min="10753" max="10753" width="25" style="1" customWidth="1"/>
    <col min="10754" max="10754" width="55.28515625" style="1" customWidth="1"/>
    <col min="10755" max="10755" width="14" style="1" customWidth="1"/>
    <col min="10756" max="10756" width="15" style="1" customWidth="1"/>
    <col min="10757" max="10757" width="14.140625" style="1" customWidth="1"/>
    <col min="10758" max="10758" width="15.5703125" style="1" customWidth="1"/>
    <col min="10759" max="10759" width="15" style="1" customWidth="1"/>
    <col min="10760" max="10761" width="14.140625" style="1" customWidth="1"/>
    <col min="10762" max="10762" width="13.5703125" style="1" customWidth="1"/>
    <col min="10763" max="10763" width="11.85546875" style="1" customWidth="1"/>
    <col min="10764" max="10764" width="11.7109375" style="1" customWidth="1"/>
    <col min="10765" max="10765" width="12.85546875" style="1" customWidth="1"/>
    <col min="10766" max="10766" width="12.42578125" style="1" customWidth="1"/>
    <col min="10767" max="11008" width="9.140625" style="1"/>
    <col min="11009" max="11009" width="25" style="1" customWidth="1"/>
    <col min="11010" max="11010" width="55.28515625" style="1" customWidth="1"/>
    <col min="11011" max="11011" width="14" style="1" customWidth="1"/>
    <col min="11012" max="11012" width="15" style="1" customWidth="1"/>
    <col min="11013" max="11013" width="14.140625" style="1" customWidth="1"/>
    <col min="11014" max="11014" width="15.5703125" style="1" customWidth="1"/>
    <col min="11015" max="11015" width="15" style="1" customWidth="1"/>
    <col min="11016" max="11017" width="14.140625" style="1" customWidth="1"/>
    <col min="11018" max="11018" width="13.5703125" style="1" customWidth="1"/>
    <col min="11019" max="11019" width="11.85546875" style="1" customWidth="1"/>
    <col min="11020" max="11020" width="11.7109375" style="1" customWidth="1"/>
    <col min="11021" max="11021" width="12.85546875" style="1" customWidth="1"/>
    <col min="11022" max="11022" width="12.42578125" style="1" customWidth="1"/>
    <col min="11023" max="11264" width="9.140625" style="1"/>
    <col min="11265" max="11265" width="25" style="1" customWidth="1"/>
    <col min="11266" max="11266" width="55.28515625" style="1" customWidth="1"/>
    <col min="11267" max="11267" width="14" style="1" customWidth="1"/>
    <col min="11268" max="11268" width="15" style="1" customWidth="1"/>
    <col min="11269" max="11269" width="14.140625" style="1" customWidth="1"/>
    <col min="11270" max="11270" width="15.5703125" style="1" customWidth="1"/>
    <col min="11271" max="11271" width="15" style="1" customWidth="1"/>
    <col min="11272" max="11273" width="14.140625" style="1" customWidth="1"/>
    <col min="11274" max="11274" width="13.5703125" style="1" customWidth="1"/>
    <col min="11275" max="11275" width="11.85546875" style="1" customWidth="1"/>
    <col min="11276" max="11276" width="11.7109375" style="1" customWidth="1"/>
    <col min="11277" max="11277" width="12.85546875" style="1" customWidth="1"/>
    <col min="11278" max="11278" width="12.42578125" style="1" customWidth="1"/>
    <col min="11279" max="11520" width="9.140625" style="1"/>
    <col min="11521" max="11521" width="25" style="1" customWidth="1"/>
    <col min="11522" max="11522" width="55.28515625" style="1" customWidth="1"/>
    <col min="11523" max="11523" width="14" style="1" customWidth="1"/>
    <col min="11524" max="11524" width="15" style="1" customWidth="1"/>
    <col min="11525" max="11525" width="14.140625" style="1" customWidth="1"/>
    <col min="11526" max="11526" width="15.5703125" style="1" customWidth="1"/>
    <col min="11527" max="11527" width="15" style="1" customWidth="1"/>
    <col min="11528" max="11529" width="14.140625" style="1" customWidth="1"/>
    <col min="11530" max="11530" width="13.5703125" style="1" customWidth="1"/>
    <col min="11531" max="11531" width="11.85546875" style="1" customWidth="1"/>
    <col min="11532" max="11532" width="11.7109375" style="1" customWidth="1"/>
    <col min="11533" max="11533" width="12.85546875" style="1" customWidth="1"/>
    <col min="11534" max="11534" width="12.42578125" style="1" customWidth="1"/>
    <col min="11535" max="11776" width="9.140625" style="1"/>
    <col min="11777" max="11777" width="25" style="1" customWidth="1"/>
    <col min="11778" max="11778" width="55.28515625" style="1" customWidth="1"/>
    <col min="11779" max="11779" width="14" style="1" customWidth="1"/>
    <col min="11780" max="11780" width="15" style="1" customWidth="1"/>
    <col min="11781" max="11781" width="14.140625" style="1" customWidth="1"/>
    <col min="11782" max="11782" width="15.5703125" style="1" customWidth="1"/>
    <col min="11783" max="11783" width="15" style="1" customWidth="1"/>
    <col min="11784" max="11785" width="14.140625" style="1" customWidth="1"/>
    <col min="11786" max="11786" width="13.5703125" style="1" customWidth="1"/>
    <col min="11787" max="11787" width="11.85546875" style="1" customWidth="1"/>
    <col min="11788" max="11788" width="11.7109375" style="1" customWidth="1"/>
    <col min="11789" max="11789" width="12.85546875" style="1" customWidth="1"/>
    <col min="11790" max="11790" width="12.42578125" style="1" customWidth="1"/>
    <col min="11791" max="12032" width="9.140625" style="1"/>
    <col min="12033" max="12033" width="25" style="1" customWidth="1"/>
    <col min="12034" max="12034" width="55.28515625" style="1" customWidth="1"/>
    <col min="12035" max="12035" width="14" style="1" customWidth="1"/>
    <col min="12036" max="12036" width="15" style="1" customWidth="1"/>
    <col min="12037" max="12037" width="14.140625" style="1" customWidth="1"/>
    <col min="12038" max="12038" width="15.5703125" style="1" customWidth="1"/>
    <col min="12039" max="12039" width="15" style="1" customWidth="1"/>
    <col min="12040" max="12041" width="14.140625" style="1" customWidth="1"/>
    <col min="12042" max="12042" width="13.5703125" style="1" customWidth="1"/>
    <col min="12043" max="12043" width="11.85546875" style="1" customWidth="1"/>
    <col min="12044" max="12044" width="11.7109375" style="1" customWidth="1"/>
    <col min="12045" max="12045" width="12.85546875" style="1" customWidth="1"/>
    <col min="12046" max="12046" width="12.42578125" style="1" customWidth="1"/>
    <col min="12047" max="12288" width="9.140625" style="1"/>
    <col min="12289" max="12289" width="25" style="1" customWidth="1"/>
    <col min="12290" max="12290" width="55.28515625" style="1" customWidth="1"/>
    <col min="12291" max="12291" width="14" style="1" customWidth="1"/>
    <col min="12292" max="12292" width="15" style="1" customWidth="1"/>
    <col min="12293" max="12293" width="14.140625" style="1" customWidth="1"/>
    <col min="12294" max="12294" width="15.5703125" style="1" customWidth="1"/>
    <col min="12295" max="12295" width="15" style="1" customWidth="1"/>
    <col min="12296" max="12297" width="14.140625" style="1" customWidth="1"/>
    <col min="12298" max="12298" width="13.5703125" style="1" customWidth="1"/>
    <col min="12299" max="12299" width="11.85546875" style="1" customWidth="1"/>
    <col min="12300" max="12300" width="11.7109375" style="1" customWidth="1"/>
    <col min="12301" max="12301" width="12.85546875" style="1" customWidth="1"/>
    <col min="12302" max="12302" width="12.42578125" style="1" customWidth="1"/>
    <col min="12303" max="12544" width="9.140625" style="1"/>
    <col min="12545" max="12545" width="25" style="1" customWidth="1"/>
    <col min="12546" max="12546" width="55.28515625" style="1" customWidth="1"/>
    <col min="12547" max="12547" width="14" style="1" customWidth="1"/>
    <col min="12548" max="12548" width="15" style="1" customWidth="1"/>
    <col min="12549" max="12549" width="14.140625" style="1" customWidth="1"/>
    <col min="12550" max="12550" width="15.5703125" style="1" customWidth="1"/>
    <col min="12551" max="12551" width="15" style="1" customWidth="1"/>
    <col min="12552" max="12553" width="14.140625" style="1" customWidth="1"/>
    <col min="12554" max="12554" width="13.5703125" style="1" customWidth="1"/>
    <col min="12555" max="12555" width="11.85546875" style="1" customWidth="1"/>
    <col min="12556" max="12556" width="11.7109375" style="1" customWidth="1"/>
    <col min="12557" max="12557" width="12.85546875" style="1" customWidth="1"/>
    <col min="12558" max="12558" width="12.42578125" style="1" customWidth="1"/>
    <col min="12559" max="12800" width="9.140625" style="1"/>
    <col min="12801" max="12801" width="25" style="1" customWidth="1"/>
    <col min="12802" max="12802" width="55.28515625" style="1" customWidth="1"/>
    <col min="12803" max="12803" width="14" style="1" customWidth="1"/>
    <col min="12804" max="12804" width="15" style="1" customWidth="1"/>
    <col min="12805" max="12805" width="14.140625" style="1" customWidth="1"/>
    <col min="12806" max="12806" width="15.5703125" style="1" customWidth="1"/>
    <col min="12807" max="12807" width="15" style="1" customWidth="1"/>
    <col min="12808" max="12809" width="14.140625" style="1" customWidth="1"/>
    <col min="12810" max="12810" width="13.5703125" style="1" customWidth="1"/>
    <col min="12811" max="12811" width="11.85546875" style="1" customWidth="1"/>
    <col min="12812" max="12812" width="11.7109375" style="1" customWidth="1"/>
    <col min="12813" max="12813" width="12.85546875" style="1" customWidth="1"/>
    <col min="12814" max="12814" width="12.42578125" style="1" customWidth="1"/>
    <col min="12815" max="13056" width="9.140625" style="1"/>
    <col min="13057" max="13057" width="25" style="1" customWidth="1"/>
    <col min="13058" max="13058" width="55.28515625" style="1" customWidth="1"/>
    <col min="13059" max="13059" width="14" style="1" customWidth="1"/>
    <col min="13060" max="13060" width="15" style="1" customWidth="1"/>
    <col min="13061" max="13061" width="14.140625" style="1" customWidth="1"/>
    <col min="13062" max="13062" width="15.5703125" style="1" customWidth="1"/>
    <col min="13063" max="13063" width="15" style="1" customWidth="1"/>
    <col min="13064" max="13065" width="14.140625" style="1" customWidth="1"/>
    <col min="13066" max="13066" width="13.5703125" style="1" customWidth="1"/>
    <col min="13067" max="13067" width="11.85546875" style="1" customWidth="1"/>
    <col min="13068" max="13068" width="11.7109375" style="1" customWidth="1"/>
    <col min="13069" max="13069" width="12.85546875" style="1" customWidth="1"/>
    <col min="13070" max="13070" width="12.42578125" style="1" customWidth="1"/>
    <col min="13071" max="13312" width="9.140625" style="1"/>
    <col min="13313" max="13313" width="25" style="1" customWidth="1"/>
    <col min="13314" max="13314" width="55.28515625" style="1" customWidth="1"/>
    <col min="13315" max="13315" width="14" style="1" customWidth="1"/>
    <col min="13316" max="13316" width="15" style="1" customWidth="1"/>
    <col min="13317" max="13317" width="14.140625" style="1" customWidth="1"/>
    <col min="13318" max="13318" width="15.5703125" style="1" customWidth="1"/>
    <col min="13319" max="13319" width="15" style="1" customWidth="1"/>
    <col min="13320" max="13321" width="14.140625" style="1" customWidth="1"/>
    <col min="13322" max="13322" width="13.5703125" style="1" customWidth="1"/>
    <col min="13323" max="13323" width="11.85546875" style="1" customWidth="1"/>
    <col min="13324" max="13324" width="11.7109375" style="1" customWidth="1"/>
    <col min="13325" max="13325" width="12.85546875" style="1" customWidth="1"/>
    <col min="13326" max="13326" width="12.42578125" style="1" customWidth="1"/>
    <col min="13327" max="13568" width="9.140625" style="1"/>
    <col min="13569" max="13569" width="25" style="1" customWidth="1"/>
    <col min="13570" max="13570" width="55.28515625" style="1" customWidth="1"/>
    <col min="13571" max="13571" width="14" style="1" customWidth="1"/>
    <col min="13572" max="13572" width="15" style="1" customWidth="1"/>
    <col min="13573" max="13573" width="14.140625" style="1" customWidth="1"/>
    <col min="13574" max="13574" width="15.5703125" style="1" customWidth="1"/>
    <col min="13575" max="13575" width="15" style="1" customWidth="1"/>
    <col min="13576" max="13577" width="14.140625" style="1" customWidth="1"/>
    <col min="13578" max="13578" width="13.5703125" style="1" customWidth="1"/>
    <col min="13579" max="13579" width="11.85546875" style="1" customWidth="1"/>
    <col min="13580" max="13580" width="11.7109375" style="1" customWidth="1"/>
    <col min="13581" max="13581" width="12.85546875" style="1" customWidth="1"/>
    <col min="13582" max="13582" width="12.42578125" style="1" customWidth="1"/>
    <col min="13583" max="13824" width="9.140625" style="1"/>
    <col min="13825" max="13825" width="25" style="1" customWidth="1"/>
    <col min="13826" max="13826" width="55.28515625" style="1" customWidth="1"/>
    <col min="13827" max="13827" width="14" style="1" customWidth="1"/>
    <col min="13828" max="13828" width="15" style="1" customWidth="1"/>
    <col min="13829" max="13829" width="14.140625" style="1" customWidth="1"/>
    <col min="13830" max="13830" width="15.5703125" style="1" customWidth="1"/>
    <col min="13831" max="13831" width="15" style="1" customWidth="1"/>
    <col min="13832" max="13833" width="14.140625" style="1" customWidth="1"/>
    <col min="13834" max="13834" width="13.5703125" style="1" customWidth="1"/>
    <col min="13835" max="13835" width="11.85546875" style="1" customWidth="1"/>
    <col min="13836" max="13836" width="11.7109375" style="1" customWidth="1"/>
    <col min="13837" max="13837" width="12.85546875" style="1" customWidth="1"/>
    <col min="13838" max="13838" width="12.42578125" style="1" customWidth="1"/>
    <col min="13839" max="14080" width="9.140625" style="1"/>
    <col min="14081" max="14081" width="25" style="1" customWidth="1"/>
    <col min="14082" max="14082" width="55.28515625" style="1" customWidth="1"/>
    <col min="14083" max="14083" width="14" style="1" customWidth="1"/>
    <col min="14084" max="14084" width="15" style="1" customWidth="1"/>
    <col min="14085" max="14085" width="14.140625" style="1" customWidth="1"/>
    <col min="14086" max="14086" width="15.5703125" style="1" customWidth="1"/>
    <col min="14087" max="14087" width="15" style="1" customWidth="1"/>
    <col min="14088" max="14089" width="14.140625" style="1" customWidth="1"/>
    <col min="14090" max="14090" width="13.5703125" style="1" customWidth="1"/>
    <col min="14091" max="14091" width="11.85546875" style="1" customWidth="1"/>
    <col min="14092" max="14092" width="11.7109375" style="1" customWidth="1"/>
    <col min="14093" max="14093" width="12.85546875" style="1" customWidth="1"/>
    <col min="14094" max="14094" width="12.42578125" style="1" customWidth="1"/>
    <col min="14095" max="14336" width="9.140625" style="1"/>
    <col min="14337" max="14337" width="25" style="1" customWidth="1"/>
    <col min="14338" max="14338" width="55.28515625" style="1" customWidth="1"/>
    <col min="14339" max="14339" width="14" style="1" customWidth="1"/>
    <col min="14340" max="14340" width="15" style="1" customWidth="1"/>
    <col min="14341" max="14341" width="14.140625" style="1" customWidth="1"/>
    <col min="14342" max="14342" width="15.5703125" style="1" customWidth="1"/>
    <col min="14343" max="14343" width="15" style="1" customWidth="1"/>
    <col min="14344" max="14345" width="14.140625" style="1" customWidth="1"/>
    <col min="14346" max="14346" width="13.5703125" style="1" customWidth="1"/>
    <col min="14347" max="14347" width="11.85546875" style="1" customWidth="1"/>
    <col min="14348" max="14348" width="11.7109375" style="1" customWidth="1"/>
    <col min="14349" max="14349" width="12.85546875" style="1" customWidth="1"/>
    <col min="14350" max="14350" width="12.42578125" style="1" customWidth="1"/>
    <col min="14351" max="14592" width="9.140625" style="1"/>
    <col min="14593" max="14593" width="25" style="1" customWidth="1"/>
    <col min="14594" max="14594" width="55.28515625" style="1" customWidth="1"/>
    <col min="14595" max="14595" width="14" style="1" customWidth="1"/>
    <col min="14596" max="14596" width="15" style="1" customWidth="1"/>
    <col min="14597" max="14597" width="14.140625" style="1" customWidth="1"/>
    <col min="14598" max="14598" width="15.5703125" style="1" customWidth="1"/>
    <col min="14599" max="14599" width="15" style="1" customWidth="1"/>
    <col min="14600" max="14601" width="14.140625" style="1" customWidth="1"/>
    <col min="14602" max="14602" width="13.5703125" style="1" customWidth="1"/>
    <col min="14603" max="14603" width="11.85546875" style="1" customWidth="1"/>
    <col min="14604" max="14604" width="11.7109375" style="1" customWidth="1"/>
    <col min="14605" max="14605" width="12.85546875" style="1" customWidth="1"/>
    <col min="14606" max="14606" width="12.42578125" style="1" customWidth="1"/>
    <col min="14607" max="14848" width="9.140625" style="1"/>
    <col min="14849" max="14849" width="25" style="1" customWidth="1"/>
    <col min="14850" max="14850" width="55.28515625" style="1" customWidth="1"/>
    <col min="14851" max="14851" width="14" style="1" customWidth="1"/>
    <col min="14852" max="14852" width="15" style="1" customWidth="1"/>
    <col min="14853" max="14853" width="14.140625" style="1" customWidth="1"/>
    <col min="14854" max="14854" width="15.5703125" style="1" customWidth="1"/>
    <col min="14855" max="14855" width="15" style="1" customWidth="1"/>
    <col min="14856" max="14857" width="14.140625" style="1" customWidth="1"/>
    <col min="14858" max="14858" width="13.5703125" style="1" customWidth="1"/>
    <col min="14859" max="14859" width="11.85546875" style="1" customWidth="1"/>
    <col min="14860" max="14860" width="11.7109375" style="1" customWidth="1"/>
    <col min="14861" max="14861" width="12.85546875" style="1" customWidth="1"/>
    <col min="14862" max="14862" width="12.42578125" style="1" customWidth="1"/>
    <col min="14863" max="15104" width="9.140625" style="1"/>
    <col min="15105" max="15105" width="25" style="1" customWidth="1"/>
    <col min="15106" max="15106" width="55.28515625" style="1" customWidth="1"/>
    <col min="15107" max="15107" width="14" style="1" customWidth="1"/>
    <col min="15108" max="15108" width="15" style="1" customWidth="1"/>
    <col min="15109" max="15109" width="14.140625" style="1" customWidth="1"/>
    <col min="15110" max="15110" width="15.5703125" style="1" customWidth="1"/>
    <col min="15111" max="15111" width="15" style="1" customWidth="1"/>
    <col min="15112" max="15113" width="14.140625" style="1" customWidth="1"/>
    <col min="15114" max="15114" width="13.5703125" style="1" customWidth="1"/>
    <col min="15115" max="15115" width="11.85546875" style="1" customWidth="1"/>
    <col min="15116" max="15116" width="11.7109375" style="1" customWidth="1"/>
    <col min="15117" max="15117" width="12.85546875" style="1" customWidth="1"/>
    <col min="15118" max="15118" width="12.42578125" style="1" customWidth="1"/>
    <col min="15119" max="15360" width="9.140625" style="1"/>
    <col min="15361" max="15361" width="25" style="1" customWidth="1"/>
    <col min="15362" max="15362" width="55.28515625" style="1" customWidth="1"/>
    <col min="15363" max="15363" width="14" style="1" customWidth="1"/>
    <col min="15364" max="15364" width="15" style="1" customWidth="1"/>
    <col min="15365" max="15365" width="14.140625" style="1" customWidth="1"/>
    <col min="15366" max="15366" width="15.5703125" style="1" customWidth="1"/>
    <col min="15367" max="15367" width="15" style="1" customWidth="1"/>
    <col min="15368" max="15369" width="14.140625" style="1" customWidth="1"/>
    <col min="15370" max="15370" width="13.5703125" style="1" customWidth="1"/>
    <col min="15371" max="15371" width="11.85546875" style="1" customWidth="1"/>
    <col min="15372" max="15372" width="11.7109375" style="1" customWidth="1"/>
    <col min="15373" max="15373" width="12.85546875" style="1" customWidth="1"/>
    <col min="15374" max="15374" width="12.42578125" style="1" customWidth="1"/>
    <col min="15375" max="15616" width="9.140625" style="1"/>
    <col min="15617" max="15617" width="25" style="1" customWidth="1"/>
    <col min="15618" max="15618" width="55.28515625" style="1" customWidth="1"/>
    <col min="15619" max="15619" width="14" style="1" customWidth="1"/>
    <col min="15620" max="15620" width="15" style="1" customWidth="1"/>
    <col min="15621" max="15621" width="14.140625" style="1" customWidth="1"/>
    <col min="15622" max="15622" width="15.5703125" style="1" customWidth="1"/>
    <col min="15623" max="15623" width="15" style="1" customWidth="1"/>
    <col min="15624" max="15625" width="14.140625" style="1" customWidth="1"/>
    <col min="15626" max="15626" width="13.5703125" style="1" customWidth="1"/>
    <col min="15627" max="15627" width="11.85546875" style="1" customWidth="1"/>
    <col min="15628" max="15628" width="11.7109375" style="1" customWidth="1"/>
    <col min="15629" max="15629" width="12.85546875" style="1" customWidth="1"/>
    <col min="15630" max="15630" width="12.42578125" style="1" customWidth="1"/>
    <col min="15631" max="15872" width="9.140625" style="1"/>
    <col min="15873" max="15873" width="25" style="1" customWidth="1"/>
    <col min="15874" max="15874" width="55.28515625" style="1" customWidth="1"/>
    <col min="15875" max="15875" width="14" style="1" customWidth="1"/>
    <col min="15876" max="15876" width="15" style="1" customWidth="1"/>
    <col min="15877" max="15877" width="14.140625" style="1" customWidth="1"/>
    <col min="15878" max="15878" width="15.5703125" style="1" customWidth="1"/>
    <col min="15879" max="15879" width="15" style="1" customWidth="1"/>
    <col min="15880" max="15881" width="14.140625" style="1" customWidth="1"/>
    <col min="15882" max="15882" width="13.5703125" style="1" customWidth="1"/>
    <col min="15883" max="15883" width="11.85546875" style="1" customWidth="1"/>
    <col min="15884" max="15884" width="11.7109375" style="1" customWidth="1"/>
    <col min="15885" max="15885" width="12.85546875" style="1" customWidth="1"/>
    <col min="15886" max="15886" width="12.42578125" style="1" customWidth="1"/>
    <col min="15887" max="16128" width="9.140625" style="1"/>
    <col min="16129" max="16129" width="25" style="1" customWidth="1"/>
    <col min="16130" max="16130" width="55.28515625" style="1" customWidth="1"/>
    <col min="16131" max="16131" width="14" style="1" customWidth="1"/>
    <col min="16132" max="16132" width="15" style="1" customWidth="1"/>
    <col min="16133" max="16133" width="14.140625" style="1" customWidth="1"/>
    <col min="16134" max="16134" width="15.5703125" style="1" customWidth="1"/>
    <col min="16135" max="16135" width="15" style="1" customWidth="1"/>
    <col min="16136" max="16137" width="14.140625" style="1" customWidth="1"/>
    <col min="16138" max="16138" width="13.5703125" style="1" customWidth="1"/>
    <col min="16139" max="16139" width="11.85546875" style="1" customWidth="1"/>
    <col min="16140" max="16140" width="11.7109375" style="1" customWidth="1"/>
    <col min="16141" max="16141" width="12.85546875" style="1" customWidth="1"/>
    <col min="16142" max="16142" width="12.42578125" style="1" customWidth="1"/>
    <col min="16143" max="16384" width="9.140625" style="1"/>
  </cols>
  <sheetData>
    <row r="1" spans="1:17" ht="18" x14ac:dyDescent="0.25">
      <c r="B1" s="40" t="s">
        <v>55</v>
      </c>
      <c r="Q1" s="39" t="s">
        <v>54</v>
      </c>
    </row>
    <row r="2" spans="1:17" x14ac:dyDescent="0.2">
      <c r="C2" s="4"/>
      <c r="D2" s="4"/>
      <c r="E2" s="4"/>
      <c r="F2" s="3"/>
      <c r="G2" s="4"/>
      <c r="H2" s="3"/>
      <c r="I2" s="3"/>
      <c r="J2" s="4"/>
      <c r="K2" s="3"/>
      <c r="L2" s="3"/>
      <c r="M2" s="3"/>
      <c r="N2" s="3"/>
      <c r="P2" s="4"/>
      <c r="Q2" s="4"/>
    </row>
    <row r="3" spans="1:17" x14ac:dyDescent="0.2">
      <c r="C3" s="4"/>
      <c r="D3" s="4"/>
      <c r="E3" s="4"/>
      <c r="F3" s="3"/>
      <c r="G3" s="4"/>
      <c r="H3" s="3"/>
      <c r="I3" s="3"/>
      <c r="J3" s="4"/>
      <c r="K3" s="3"/>
      <c r="L3" s="3"/>
      <c r="M3" s="3"/>
      <c r="N3" s="3"/>
      <c r="P3" s="4"/>
      <c r="Q3" s="4"/>
    </row>
    <row r="4" spans="1:17" s="5" customFormat="1" ht="63.75" customHeight="1" x14ac:dyDescent="0.2"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7" t="s">
        <v>5</v>
      </c>
      <c r="I4" s="7" t="s">
        <v>6</v>
      </c>
      <c r="J4" s="8" t="s">
        <v>7</v>
      </c>
      <c r="K4" s="41" t="s">
        <v>8</v>
      </c>
      <c r="L4" s="42"/>
      <c r="M4" s="42"/>
      <c r="N4" s="43"/>
      <c r="O4" s="9"/>
      <c r="P4" s="44" t="s">
        <v>9</v>
      </c>
      <c r="Q4" s="45"/>
    </row>
    <row r="5" spans="1:17" s="10" customFormat="1" ht="45" x14ac:dyDescent="0.2">
      <c r="B5" s="11" t="s">
        <v>10</v>
      </c>
      <c r="C5" s="12" t="s">
        <v>11</v>
      </c>
      <c r="D5" s="12" t="s">
        <v>1</v>
      </c>
      <c r="E5" s="12" t="s">
        <v>12</v>
      </c>
      <c r="F5" s="12" t="s">
        <v>13</v>
      </c>
      <c r="G5" s="12" t="s">
        <v>4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3"/>
      <c r="P5" s="12" t="s">
        <v>21</v>
      </c>
      <c r="Q5" s="12" t="s">
        <v>22</v>
      </c>
    </row>
    <row r="6" spans="1:17" x14ac:dyDescent="0.2">
      <c r="K6" s="3"/>
      <c r="L6" s="3"/>
      <c r="M6" s="3"/>
      <c r="N6" s="3"/>
    </row>
    <row r="7" spans="1:17" s="29" customFormat="1" ht="30" x14ac:dyDescent="0.25">
      <c r="B7" s="13" t="s">
        <v>23</v>
      </c>
      <c r="C7" s="30">
        <v>6130</v>
      </c>
      <c r="D7" s="30">
        <v>5386</v>
      </c>
      <c r="E7" s="30">
        <v>3340</v>
      </c>
      <c r="F7" s="30">
        <v>2100</v>
      </c>
      <c r="G7" s="30">
        <v>3154</v>
      </c>
      <c r="H7" s="30">
        <v>2112</v>
      </c>
      <c r="I7" s="30">
        <v>2348</v>
      </c>
      <c r="J7" s="30">
        <f>+P7+Q7</f>
        <v>4758</v>
      </c>
      <c r="K7" s="31">
        <v>5014</v>
      </c>
      <c r="L7" s="31">
        <v>2348</v>
      </c>
      <c r="M7" s="31">
        <v>1976</v>
      </c>
      <c r="N7" s="31">
        <v>3526</v>
      </c>
      <c r="O7" s="30"/>
      <c r="P7" s="30">
        <v>2162</v>
      </c>
      <c r="Q7" s="30">
        <f>1480+1116</f>
        <v>2596</v>
      </c>
    </row>
    <row r="8" spans="1:17" s="29" customFormat="1" x14ac:dyDescent="0.25">
      <c r="B8" s="13" t="s">
        <v>24</v>
      </c>
      <c r="C8" s="30">
        <v>1275</v>
      </c>
      <c r="D8" s="30">
        <v>1071</v>
      </c>
      <c r="E8" s="30">
        <v>510</v>
      </c>
      <c r="F8" s="30">
        <v>170</v>
      </c>
      <c r="G8" s="30">
        <v>459</v>
      </c>
      <c r="H8" s="30">
        <v>173</v>
      </c>
      <c r="I8" s="30">
        <v>238</v>
      </c>
      <c r="J8" s="30">
        <f>+P8+Q8</f>
        <v>493</v>
      </c>
      <c r="K8" s="31">
        <v>969</v>
      </c>
      <c r="L8" s="31">
        <v>238</v>
      </c>
      <c r="M8" s="31">
        <v>136</v>
      </c>
      <c r="N8" s="31">
        <v>561</v>
      </c>
      <c r="O8" s="30"/>
      <c r="P8" s="30">
        <v>187</v>
      </c>
      <c r="Q8" s="30">
        <v>306</v>
      </c>
    </row>
    <row r="9" spans="1:17" s="29" customFormat="1" ht="30" x14ac:dyDescent="0.25">
      <c r="B9" s="13" t="s">
        <v>25</v>
      </c>
      <c r="C9" s="30">
        <v>3871</v>
      </c>
      <c r="D9" s="30">
        <v>3251</v>
      </c>
      <c r="E9" s="30">
        <v>1548</v>
      </c>
      <c r="F9" s="30">
        <v>516</v>
      </c>
      <c r="G9" s="30">
        <v>1393</v>
      </c>
      <c r="H9" s="30">
        <v>526</v>
      </c>
      <c r="I9" s="30">
        <v>722</v>
      </c>
      <c r="J9" s="30">
        <f>+P9+Q9</f>
        <v>1497</v>
      </c>
      <c r="K9" s="31">
        <v>2941</v>
      </c>
      <c r="L9" s="31">
        <v>722</v>
      </c>
      <c r="M9" s="31">
        <v>413</v>
      </c>
      <c r="N9" s="31">
        <v>1703</v>
      </c>
      <c r="O9" s="30"/>
      <c r="P9" s="30">
        <v>568</v>
      </c>
      <c r="Q9" s="30">
        <v>929</v>
      </c>
    </row>
    <row r="10" spans="1:17" s="29" customFormat="1" x14ac:dyDescent="0.25">
      <c r="B10" s="13" t="s">
        <v>24</v>
      </c>
      <c r="C10" s="30">
        <v>600</v>
      </c>
      <c r="D10" s="30">
        <v>504</v>
      </c>
      <c r="E10" s="30">
        <v>240</v>
      </c>
      <c r="F10" s="30">
        <v>80</v>
      </c>
      <c r="G10" s="30">
        <v>216</v>
      </c>
      <c r="H10" s="30">
        <v>82</v>
      </c>
      <c r="I10" s="30">
        <v>112</v>
      </c>
      <c r="J10" s="30">
        <f>+P10+Q10</f>
        <v>232</v>
      </c>
      <c r="K10" s="31">
        <v>456</v>
      </c>
      <c r="L10" s="31">
        <v>112</v>
      </c>
      <c r="M10" s="31">
        <v>64</v>
      </c>
      <c r="N10" s="31">
        <v>264</v>
      </c>
      <c r="O10" s="30"/>
      <c r="P10" s="30">
        <v>88</v>
      </c>
      <c r="Q10" s="30">
        <v>144</v>
      </c>
    </row>
    <row r="11" spans="1:17" s="29" customFormat="1" ht="30" x14ac:dyDescent="0.25">
      <c r="B11" s="13" t="s">
        <v>26</v>
      </c>
      <c r="C11" s="30">
        <f t="shared" ref="C11:Q11" si="0">59.99*5</f>
        <v>299.95</v>
      </c>
      <c r="D11" s="30">
        <f t="shared" si="0"/>
        <v>299.95</v>
      </c>
      <c r="E11" s="30">
        <f t="shared" si="0"/>
        <v>299.95</v>
      </c>
      <c r="F11" s="30">
        <f t="shared" si="0"/>
        <v>299.95</v>
      </c>
      <c r="G11" s="30">
        <f t="shared" si="0"/>
        <v>299.95</v>
      </c>
      <c r="H11" s="30">
        <f t="shared" si="0"/>
        <v>299.95</v>
      </c>
      <c r="I11" s="30">
        <f t="shared" si="0"/>
        <v>299.95</v>
      </c>
      <c r="J11" s="30">
        <v>300</v>
      </c>
      <c r="K11" s="31">
        <f t="shared" si="0"/>
        <v>299.95</v>
      </c>
      <c r="L11" s="31">
        <f t="shared" si="0"/>
        <v>299.95</v>
      </c>
      <c r="M11" s="31">
        <f t="shared" si="0"/>
        <v>299.95</v>
      </c>
      <c r="N11" s="31">
        <f t="shared" si="0"/>
        <v>299.95</v>
      </c>
      <c r="O11" s="30"/>
      <c r="P11" s="30">
        <f t="shared" si="0"/>
        <v>299.95</v>
      </c>
      <c r="Q11" s="30">
        <f t="shared" si="0"/>
        <v>299.95</v>
      </c>
    </row>
    <row r="12" spans="1:17" s="29" customFormat="1" ht="30" x14ac:dyDescent="0.25">
      <c r="B12" s="13" t="s">
        <v>27</v>
      </c>
      <c r="C12" s="30">
        <v>850</v>
      </c>
      <c r="D12" s="30">
        <v>850</v>
      </c>
      <c r="E12" s="30">
        <v>850</v>
      </c>
      <c r="F12" s="30">
        <v>850</v>
      </c>
      <c r="G12" s="30">
        <v>850</v>
      </c>
      <c r="H12" s="30">
        <v>850</v>
      </c>
      <c r="I12" s="30">
        <v>850</v>
      </c>
      <c r="J12" s="30">
        <v>850</v>
      </c>
      <c r="K12" s="31">
        <v>850</v>
      </c>
      <c r="L12" s="31">
        <v>850</v>
      </c>
      <c r="M12" s="31">
        <v>850</v>
      </c>
      <c r="N12" s="31">
        <v>850</v>
      </c>
      <c r="O12" s="30"/>
      <c r="P12" s="30">
        <v>850</v>
      </c>
      <c r="Q12" s="30">
        <v>850</v>
      </c>
    </row>
    <row r="13" spans="1:17" s="29" customFormat="1" x14ac:dyDescent="0.25">
      <c r="A13" s="46" t="s">
        <v>28</v>
      </c>
      <c r="B13" s="13" t="s">
        <v>29</v>
      </c>
      <c r="C13" s="30">
        <v>900</v>
      </c>
      <c r="D13" s="30">
        <v>900</v>
      </c>
      <c r="E13" s="30">
        <v>900</v>
      </c>
      <c r="F13" s="30">
        <f t="shared" ref="F13:F18" si="1">I13</f>
        <v>900</v>
      </c>
      <c r="G13" s="30">
        <v>900</v>
      </c>
      <c r="H13" s="30">
        <v>900</v>
      </c>
      <c r="I13" s="30">
        <v>900</v>
      </c>
      <c r="J13" s="30">
        <v>900</v>
      </c>
      <c r="K13" s="31">
        <f>G13</f>
        <v>900</v>
      </c>
      <c r="L13" s="31">
        <v>900</v>
      </c>
      <c r="M13" s="31">
        <f>528+108</f>
        <v>636</v>
      </c>
      <c r="N13" s="31">
        <f>H13</f>
        <v>900</v>
      </c>
      <c r="O13" s="30"/>
      <c r="P13" s="30">
        <v>900</v>
      </c>
      <c r="Q13" s="30">
        <v>900</v>
      </c>
    </row>
    <row r="14" spans="1:17" s="29" customFormat="1" ht="30" x14ac:dyDescent="0.25">
      <c r="A14" s="46"/>
      <c r="B14" s="13" t="s">
        <v>30</v>
      </c>
      <c r="C14" s="30">
        <f>141+108</f>
        <v>249</v>
      </c>
      <c r="D14" s="30">
        <f>120+108</f>
        <v>228</v>
      </c>
      <c r="E14" s="30">
        <f>120+108</f>
        <v>228</v>
      </c>
      <c r="F14" s="30">
        <f t="shared" si="1"/>
        <v>219</v>
      </c>
      <c r="G14" s="30">
        <f>111+108</f>
        <v>219</v>
      </c>
      <c r="H14" s="30">
        <f>111+108</f>
        <v>219</v>
      </c>
      <c r="I14" s="30">
        <f>111+108</f>
        <v>219</v>
      </c>
      <c r="J14" s="30">
        <v>213</v>
      </c>
      <c r="K14" s="31">
        <f>G14</f>
        <v>219</v>
      </c>
      <c r="L14" s="31">
        <v>213</v>
      </c>
      <c r="M14" s="31">
        <v>96</v>
      </c>
      <c r="N14" s="31">
        <f>H14</f>
        <v>219</v>
      </c>
      <c r="O14" s="30"/>
      <c r="P14" s="30">
        <v>213</v>
      </c>
      <c r="Q14" s="30">
        <f>105+108</f>
        <v>213</v>
      </c>
    </row>
    <row r="15" spans="1:17" s="29" customFormat="1" x14ac:dyDescent="0.25">
      <c r="A15" s="46"/>
      <c r="B15" s="13" t="s">
        <v>31</v>
      </c>
      <c r="C15" s="30">
        <v>2913</v>
      </c>
      <c r="D15" s="30">
        <v>2730</v>
      </c>
      <c r="E15" s="30">
        <v>2571</v>
      </c>
      <c r="F15" s="30">
        <f t="shared" si="1"/>
        <v>2571</v>
      </c>
      <c r="G15" s="30">
        <v>2571</v>
      </c>
      <c r="H15" s="30">
        <v>2571</v>
      </c>
      <c r="I15" s="30">
        <v>2571</v>
      </c>
      <c r="J15" s="30">
        <v>2730</v>
      </c>
      <c r="K15" s="31">
        <f>G15</f>
        <v>2571</v>
      </c>
      <c r="L15" s="31">
        <v>2730</v>
      </c>
      <c r="M15" s="31">
        <v>2134</v>
      </c>
      <c r="N15" s="31">
        <f>H15</f>
        <v>2571</v>
      </c>
      <c r="O15" s="30"/>
      <c r="P15" s="30">
        <v>2730</v>
      </c>
      <c r="Q15" s="30">
        <v>2730</v>
      </c>
    </row>
    <row r="16" spans="1:17" s="29" customFormat="1" x14ac:dyDescent="0.25">
      <c r="A16" s="46"/>
      <c r="B16" s="13" t="s">
        <v>32</v>
      </c>
      <c r="C16" s="30">
        <v>1041</v>
      </c>
      <c r="D16" s="30">
        <v>654</v>
      </c>
      <c r="E16" s="30">
        <v>438</v>
      </c>
      <c r="F16" s="30">
        <f t="shared" si="1"/>
        <v>438</v>
      </c>
      <c r="G16" s="30">
        <v>438</v>
      </c>
      <c r="H16" s="30">
        <v>438</v>
      </c>
      <c r="I16" s="30">
        <v>438</v>
      </c>
      <c r="J16" s="30">
        <v>430</v>
      </c>
      <c r="K16" s="31">
        <f>G16</f>
        <v>438</v>
      </c>
      <c r="L16" s="31">
        <v>430</v>
      </c>
      <c r="M16" s="31">
        <f>E16</f>
        <v>438</v>
      </c>
      <c r="N16" s="31">
        <f>H16</f>
        <v>438</v>
      </c>
      <c r="O16" s="30"/>
      <c r="P16" s="30">
        <v>430</v>
      </c>
      <c r="Q16" s="30">
        <v>430</v>
      </c>
    </row>
    <row r="17" spans="1:17" s="29" customFormat="1" x14ac:dyDescent="0.25">
      <c r="A17" s="46"/>
      <c r="B17" s="13" t="s">
        <v>33</v>
      </c>
      <c r="C17" s="30">
        <v>6000</v>
      </c>
      <c r="D17" s="30">
        <v>6000</v>
      </c>
      <c r="E17" s="30">
        <v>6000</v>
      </c>
      <c r="F17" s="30">
        <f t="shared" si="1"/>
        <v>6000</v>
      </c>
      <c r="G17" s="30">
        <v>6000</v>
      </c>
      <c r="H17" s="30">
        <v>6000</v>
      </c>
      <c r="I17" s="30">
        <v>6000</v>
      </c>
      <c r="J17" s="30">
        <v>6000</v>
      </c>
      <c r="K17" s="31">
        <f>G17</f>
        <v>6000</v>
      </c>
      <c r="L17" s="31">
        <v>6000</v>
      </c>
      <c r="M17" s="31">
        <f>E17</f>
        <v>6000</v>
      </c>
      <c r="N17" s="31">
        <v>6000</v>
      </c>
      <c r="O17" s="30"/>
      <c r="P17" s="30">
        <v>6000</v>
      </c>
      <c r="Q17" s="30">
        <v>6000</v>
      </c>
    </row>
    <row r="18" spans="1:17" s="29" customFormat="1" x14ac:dyDescent="0.25">
      <c r="B18" s="13" t="s">
        <v>34</v>
      </c>
      <c r="C18" s="30">
        <f t="shared" ref="C18:Q18" si="2">(10.1+6.95)*50</f>
        <v>852.5</v>
      </c>
      <c r="D18" s="30">
        <f t="shared" si="2"/>
        <v>852.5</v>
      </c>
      <c r="E18" s="30">
        <f t="shared" si="2"/>
        <v>852.5</v>
      </c>
      <c r="F18" s="30">
        <f t="shared" si="1"/>
        <v>852.5</v>
      </c>
      <c r="G18" s="30">
        <f t="shared" si="2"/>
        <v>852.5</v>
      </c>
      <c r="H18" s="30">
        <f t="shared" si="2"/>
        <v>852.5</v>
      </c>
      <c r="I18" s="30">
        <f t="shared" si="2"/>
        <v>852.5</v>
      </c>
      <c r="J18" s="30">
        <v>853</v>
      </c>
      <c r="K18" s="31">
        <f>F18</f>
        <v>852.5</v>
      </c>
      <c r="L18" s="31">
        <f>K18</f>
        <v>852.5</v>
      </c>
      <c r="M18" s="31">
        <f>L18</f>
        <v>852.5</v>
      </c>
      <c r="N18" s="31">
        <f>M18</f>
        <v>852.5</v>
      </c>
      <c r="O18" s="30"/>
      <c r="P18" s="30">
        <f t="shared" si="2"/>
        <v>852.5</v>
      </c>
      <c r="Q18" s="30">
        <f t="shared" si="2"/>
        <v>852.5</v>
      </c>
    </row>
    <row r="19" spans="1:17" s="29" customFormat="1" ht="30" x14ac:dyDescent="0.25">
      <c r="B19" s="13" t="s">
        <v>35</v>
      </c>
      <c r="C19" s="30">
        <v>2450</v>
      </c>
      <c r="D19" s="30">
        <v>2100</v>
      </c>
      <c r="E19" s="30">
        <v>2100</v>
      </c>
      <c r="F19" s="30">
        <v>1075</v>
      </c>
      <c r="G19" s="30">
        <v>2100</v>
      </c>
      <c r="H19" s="30">
        <v>2100</v>
      </c>
      <c r="I19" s="30">
        <v>2100</v>
      </c>
      <c r="J19" s="30">
        <v>2100</v>
      </c>
      <c r="K19" s="31">
        <v>1980</v>
      </c>
      <c r="L19" s="31">
        <v>1483</v>
      </c>
      <c r="M19" s="31">
        <v>700</v>
      </c>
      <c r="N19" s="31">
        <v>2471</v>
      </c>
      <c r="O19" s="30"/>
      <c r="P19" s="30">
        <v>700</v>
      </c>
      <c r="Q19" s="30">
        <v>2100</v>
      </c>
    </row>
    <row r="20" spans="1:17" s="29" customFormat="1" x14ac:dyDescent="0.25">
      <c r="B20" s="13" t="s">
        <v>36</v>
      </c>
      <c r="C20" s="30">
        <v>185</v>
      </c>
      <c r="D20" s="30">
        <v>180</v>
      </c>
      <c r="E20" s="30">
        <v>185</v>
      </c>
      <c r="F20" s="30">
        <v>157</v>
      </c>
      <c r="G20" s="30">
        <v>180</v>
      </c>
      <c r="H20" s="30">
        <v>180</v>
      </c>
      <c r="I20" s="30">
        <v>180</v>
      </c>
      <c r="J20" s="30">
        <v>180</v>
      </c>
      <c r="K20" s="31">
        <v>159</v>
      </c>
      <c r="L20" s="31">
        <v>157</v>
      </c>
      <c r="M20" s="31">
        <v>142</v>
      </c>
      <c r="N20" s="31">
        <v>166</v>
      </c>
      <c r="O20" s="30"/>
      <c r="P20" s="30">
        <v>142</v>
      </c>
      <c r="Q20" s="30">
        <v>180</v>
      </c>
    </row>
    <row r="21" spans="1:17" s="29" customFormat="1" x14ac:dyDescent="0.25">
      <c r="B21" s="13" t="s">
        <v>37</v>
      </c>
      <c r="C21" s="30">
        <f>210+80+200+120</f>
        <v>610</v>
      </c>
      <c r="D21" s="30">
        <f>210+80+200+120</f>
        <v>610</v>
      </c>
      <c r="E21" s="30">
        <f>185+80+200+120</f>
        <v>585</v>
      </c>
      <c r="F21" s="30">
        <f>185+80+(200+120)*4</f>
        <v>1545</v>
      </c>
      <c r="G21" s="30">
        <f>185+80+200+120</f>
        <v>585</v>
      </c>
      <c r="H21" s="30">
        <f>185+80+(200+120)*4</f>
        <v>1545</v>
      </c>
      <c r="I21" s="30">
        <f>185+80+(200+120)*4</f>
        <v>1545</v>
      </c>
      <c r="J21" s="30">
        <f>+P21+Q21</f>
        <v>1195</v>
      </c>
      <c r="K21" s="31">
        <f>185+80+(200+120)*4</f>
        <v>1545</v>
      </c>
      <c r="L21" s="31">
        <f>210+80+(200+120)*4</f>
        <v>1570</v>
      </c>
      <c r="M21" s="31">
        <f>185+80+(200+120)*4</f>
        <v>1545</v>
      </c>
      <c r="N21" s="31">
        <f>185+80+(200+120)*4</f>
        <v>1545</v>
      </c>
      <c r="O21" s="30"/>
      <c r="P21" s="30">
        <f>210+80+200+120</f>
        <v>610</v>
      </c>
      <c r="Q21" s="30">
        <f>185+80+200+120</f>
        <v>585</v>
      </c>
    </row>
    <row r="22" spans="1:17" s="29" customFormat="1" ht="30" x14ac:dyDescent="0.25">
      <c r="B22" s="13" t="s">
        <v>38</v>
      </c>
      <c r="C22" s="30">
        <v>4515</v>
      </c>
      <c r="D22" s="30">
        <v>4406</v>
      </c>
      <c r="E22" s="30">
        <v>2945</v>
      </c>
      <c r="F22" s="30">
        <f>I22</f>
        <v>2945</v>
      </c>
      <c r="G22" s="30">
        <v>2945</v>
      </c>
      <c r="H22" s="30">
        <v>2945</v>
      </c>
      <c r="I22" s="30">
        <v>2945</v>
      </c>
      <c r="J22" s="30">
        <v>2945</v>
      </c>
      <c r="K22" s="31">
        <f>G22</f>
        <v>2945</v>
      </c>
      <c r="L22" s="31">
        <f>K22</f>
        <v>2945</v>
      </c>
      <c r="M22" s="31">
        <v>2945</v>
      </c>
      <c r="N22" s="31">
        <v>2945</v>
      </c>
      <c r="O22" s="30"/>
      <c r="P22" s="30">
        <v>1997</v>
      </c>
      <c r="Q22" s="30">
        <v>2945</v>
      </c>
    </row>
    <row r="23" spans="1:17" x14ac:dyDescent="0.2">
      <c r="B23" s="10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14"/>
      <c r="P23" s="14"/>
      <c r="Q23" s="14"/>
    </row>
    <row r="24" spans="1:17" ht="15.75" x14ac:dyDescent="0.25">
      <c r="B24" s="27" t="s">
        <v>39</v>
      </c>
      <c r="C24" s="19">
        <f t="shared" ref="C24:I24" si="3">+SUM(C7:C22)</f>
        <v>32741.45</v>
      </c>
      <c r="D24" s="19">
        <f t="shared" si="3"/>
        <v>30022.45</v>
      </c>
      <c r="E24" s="19">
        <f>+SUM(E7:E22)</f>
        <v>23592.45</v>
      </c>
      <c r="F24" s="19">
        <f>+SUM(F7:F22)</f>
        <v>20718.45</v>
      </c>
      <c r="G24" s="19">
        <f t="shared" si="3"/>
        <v>23162.45</v>
      </c>
      <c r="H24" s="19">
        <f t="shared" si="3"/>
        <v>21793.45</v>
      </c>
      <c r="I24" s="19">
        <f t="shared" si="3"/>
        <v>22320.45</v>
      </c>
      <c r="J24" s="19">
        <f>+SUM(J7:J22)</f>
        <v>25676</v>
      </c>
      <c r="K24" s="20">
        <f>+SUM(K7:K22)</f>
        <v>28139.45</v>
      </c>
      <c r="L24" s="20">
        <f>+SUM(L7:L22)</f>
        <v>21850.45</v>
      </c>
      <c r="M24" s="20">
        <f>+SUM(M7:M22)</f>
        <v>19227.45</v>
      </c>
      <c r="N24" s="20">
        <f>+SUM(N7:N22)</f>
        <v>25311.45</v>
      </c>
      <c r="O24" s="21"/>
      <c r="P24" s="19">
        <f>+SUM(P7:P22)</f>
        <v>18729.45</v>
      </c>
      <c r="Q24" s="19">
        <f>+SUM(Q7:Q22)</f>
        <v>22060.45</v>
      </c>
    </row>
    <row r="25" spans="1:17" hidden="1" outlineLevel="1" x14ac:dyDescent="0.2">
      <c r="B25" s="10"/>
      <c r="K25" s="3"/>
      <c r="L25" s="3"/>
      <c r="M25" s="3"/>
      <c r="N25" s="3"/>
    </row>
    <row r="26" spans="1:17" hidden="1" outlineLevel="1" x14ac:dyDescent="0.2">
      <c r="B26" s="10" t="s">
        <v>40</v>
      </c>
      <c r="K26" s="3"/>
      <c r="L26" s="3"/>
      <c r="M26" s="3"/>
      <c r="N26" s="3"/>
    </row>
    <row r="27" spans="1:17" hidden="1" outlineLevel="1" x14ac:dyDescent="0.2">
      <c r="B27" s="28" t="s">
        <v>41</v>
      </c>
      <c r="C27" s="22">
        <v>180</v>
      </c>
      <c r="D27" s="22">
        <f>150+16</f>
        <v>166</v>
      </c>
      <c r="E27" s="22">
        <v>45</v>
      </c>
      <c r="F27" s="22">
        <v>42</v>
      </c>
      <c r="G27" s="22">
        <f>40+75</f>
        <v>115</v>
      </c>
      <c r="H27" s="22">
        <v>16</v>
      </c>
      <c r="I27" s="22">
        <v>60</v>
      </c>
      <c r="J27" s="22">
        <f>+P27+Q27</f>
        <v>94</v>
      </c>
      <c r="K27" s="3">
        <v>80</v>
      </c>
      <c r="L27" s="3">
        <v>45</v>
      </c>
      <c r="M27" s="3"/>
      <c r="N27" s="3">
        <v>75</v>
      </c>
      <c r="P27" s="22">
        <v>24</v>
      </c>
      <c r="Q27" s="22">
        <v>70</v>
      </c>
    </row>
    <row r="28" spans="1:17" hidden="1" outlineLevel="1" x14ac:dyDescent="0.2">
      <c r="B28" s="10" t="s">
        <v>42</v>
      </c>
      <c r="C28" s="1">
        <v>24.8</v>
      </c>
      <c r="D28" s="1">
        <v>36</v>
      </c>
      <c r="E28" s="1">
        <v>10</v>
      </c>
      <c r="F28" s="1">
        <v>5</v>
      </c>
      <c r="G28" s="1">
        <v>12</v>
      </c>
      <c r="H28" s="1">
        <v>7.6</v>
      </c>
      <c r="I28" s="1">
        <v>9</v>
      </c>
      <c r="J28" s="16">
        <f>+P28+Q28</f>
        <v>24</v>
      </c>
      <c r="K28" s="3">
        <v>27</v>
      </c>
      <c r="L28" s="3">
        <v>12</v>
      </c>
      <c r="M28" s="47">
        <v>8</v>
      </c>
      <c r="N28" s="3">
        <v>20.9</v>
      </c>
      <c r="P28" s="23">
        <v>9</v>
      </c>
      <c r="Q28" s="16">
        <v>15</v>
      </c>
    </row>
    <row r="29" spans="1:17" hidden="1" outlineLevel="1" x14ac:dyDescent="0.2">
      <c r="B29" s="10" t="s">
        <v>43</v>
      </c>
      <c r="C29" s="1">
        <v>50.2</v>
      </c>
      <c r="D29" s="1">
        <v>27</v>
      </c>
      <c r="E29" s="1">
        <v>13.6</v>
      </c>
      <c r="F29" s="1">
        <v>5</v>
      </c>
      <c r="G29" s="1">
        <v>15</v>
      </c>
      <c r="H29" s="1">
        <v>2.6</v>
      </c>
      <c r="I29" s="1">
        <v>5</v>
      </c>
      <c r="J29" s="1">
        <f>+P29+Q29</f>
        <v>5</v>
      </c>
      <c r="K29" s="3">
        <v>29.5</v>
      </c>
      <c r="L29" s="3">
        <v>2</v>
      </c>
      <c r="M29" s="47"/>
      <c r="N29" s="3">
        <v>6.3</v>
      </c>
      <c r="P29" s="1">
        <v>2</v>
      </c>
      <c r="Q29" s="1">
        <v>3</v>
      </c>
    </row>
    <row r="30" spans="1:17" hidden="1" outlineLevel="1" x14ac:dyDescent="0.2">
      <c r="B30" s="10"/>
      <c r="K30" s="3"/>
      <c r="L30" s="3"/>
      <c r="M30" s="3"/>
      <c r="N30" s="3"/>
    </row>
    <row r="31" spans="1:17" ht="15.75" hidden="1" outlineLevel="1" x14ac:dyDescent="0.25">
      <c r="B31" s="10" t="s">
        <v>44</v>
      </c>
      <c r="C31" s="17">
        <v>35000</v>
      </c>
      <c r="D31" s="17">
        <v>35000</v>
      </c>
      <c r="E31" s="17">
        <v>25000</v>
      </c>
      <c r="F31" s="17">
        <v>25000</v>
      </c>
      <c r="G31" s="17">
        <v>25000</v>
      </c>
      <c r="H31" s="17">
        <v>25000</v>
      </c>
      <c r="I31" s="17">
        <v>25000</v>
      </c>
      <c r="J31" s="17"/>
      <c r="K31" s="24">
        <v>30000</v>
      </c>
      <c r="L31" s="24">
        <v>25000</v>
      </c>
      <c r="M31" s="24">
        <v>22000</v>
      </c>
      <c r="N31" s="24">
        <v>27000</v>
      </c>
      <c r="O31" s="17">
        <f>SUBTOTAL(9,C31:N31)</f>
        <v>299000</v>
      </c>
      <c r="P31" s="17">
        <v>22000</v>
      </c>
      <c r="Q31" s="17">
        <v>25000</v>
      </c>
    </row>
    <row r="32" spans="1:17" ht="30.75" hidden="1" outlineLevel="1" x14ac:dyDescent="0.25">
      <c r="B32" s="10" t="s">
        <v>45</v>
      </c>
      <c r="C32" s="18">
        <f>(+C31/12*7)-17</f>
        <v>20399.666666666664</v>
      </c>
      <c r="D32" s="18">
        <f>(+D31/12*7)-17</f>
        <v>20399.666666666664</v>
      </c>
      <c r="E32" s="18">
        <f>(+E31/12*7)+17</f>
        <v>14600.333333333334</v>
      </c>
      <c r="F32" s="18">
        <f>(+F31/12*7)+17</f>
        <v>14600.333333333334</v>
      </c>
      <c r="G32" s="18">
        <f>(+G31/12*7)+17</f>
        <v>14600.333333333334</v>
      </c>
      <c r="H32" s="18">
        <f>(+H31/12*7)+17</f>
        <v>14600.333333333334</v>
      </c>
      <c r="I32" s="18">
        <f>(+I31/12*7)+17</f>
        <v>14600.333333333334</v>
      </c>
      <c r="J32" s="18"/>
      <c r="K32" s="25">
        <f>(+K31/12*7)</f>
        <v>17500</v>
      </c>
      <c r="L32" s="25">
        <f>(+L31/12*7)+17</f>
        <v>14600.333333333334</v>
      </c>
      <c r="M32" s="25">
        <f>(+M31/12*7)-33</f>
        <v>12800.333333333332</v>
      </c>
      <c r="N32" s="25">
        <f>(+N31/12*7)+50</f>
        <v>15800</v>
      </c>
      <c r="P32" s="18">
        <f>(+P31/12*7)-33</f>
        <v>12800.333333333332</v>
      </c>
      <c r="Q32" s="18">
        <f>(+Q31/12*7)+17</f>
        <v>14600.333333333334</v>
      </c>
    </row>
    <row r="33" spans="2:17" collapsed="1" x14ac:dyDescent="0.2">
      <c r="B33" s="10"/>
      <c r="K33" s="3"/>
      <c r="L33" s="3"/>
      <c r="M33" s="3"/>
      <c r="N33" s="3"/>
    </row>
    <row r="34" spans="2:17" s="29" customFormat="1" x14ac:dyDescent="0.25">
      <c r="B34" s="13" t="s">
        <v>46</v>
      </c>
      <c r="C34" s="32">
        <v>24.8</v>
      </c>
      <c r="D34" s="32">
        <v>36</v>
      </c>
      <c r="E34" s="32">
        <v>10</v>
      </c>
      <c r="F34" s="32">
        <v>5</v>
      </c>
      <c r="G34" s="32">
        <v>12</v>
      </c>
      <c r="H34" s="32">
        <v>8</v>
      </c>
      <c r="I34" s="32">
        <v>9</v>
      </c>
      <c r="J34" s="33">
        <f>+P34+Q34</f>
        <v>25</v>
      </c>
      <c r="K34" s="32">
        <v>27</v>
      </c>
      <c r="L34" s="32">
        <v>12</v>
      </c>
      <c r="M34" s="48">
        <v>8</v>
      </c>
      <c r="N34" s="32">
        <v>24</v>
      </c>
      <c r="P34" s="33">
        <v>10</v>
      </c>
      <c r="Q34" s="33">
        <v>15</v>
      </c>
    </row>
    <row r="35" spans="2:17" s="29" customFormat="1" x14ac:dyDescent="0.25">
      <c r="B35" s="13" t="s">
        <v>47</v>
      </c>
      <c r="C35" s="32">
        <v>50.2</v>
      </c>
      <c r="D35" s="32">
        <v>27</v>
      </c>
      <c r="E35" s="32">
        <v>20</v>
      </c>
      <c r="F35" s="32">
        <v>5</v>
      </c>
      <c r="G35" s="32">
        <v>15</v>
      </c>
      <c r="H35" s="32">
        <v>4</v>
      </c>
      <c r="I35" s="32">
        <v>5</v>
      </c>
      <c r="J35" s="32">
        <f>+P35+Q35</f>
        <v>5</v>
      </c>
      <c r="K35" s="32">
        <v>31</v>
      </c>
      <c r="L35" s="32">
        <v>2</v>
      </c>
      <c r="M35" s="48"/>
      <c r="N35" s="32">
        <v>9</v>
      </c>
      <c r="P35" s="32">
        <v>2</v>
      </c>
      <c r="Q35" s="32">
        <v>3</v>
      </c>
    </row>
    <row r="36" spans="2:17" x14ac:dyDescent="0.2">
      <c r="B36" s="10"/>
    </row>
    <row r="37" spans="2:17" x14ac:dyDescent="0.2">
      <c r="B37" s="10"/>
    </row>
    <row r="38" spans="2:17" ht="30" x14ac:dyDescent="0.2">
      <c r="B38" s="10" t="s">
        <v>48</v>
      </c>
    </row>
    <row r="39" spans="2:17" x14ac:dyDescent="0.2">
      <c r="B39" s="10" t="s">
        <v>49</v>
      </c>
      <c r="C39" s="1">
        <v>75</v>
      </c>
      <c r="D39" s="1">
        <f>24+24</f>
        <v>48</v>
      </c>
      <c r="F39" s="1">
        <v>0</v>
      </c>
      <c r="G39" s="1">
        <v>24</v>
      </c>
      <c r="H39" s="1">
        <v>16</v>
      </c>
      <c r="I39" s="1">
        <v>16</v>
      </c>
      <c r="J39" s="3">
        <f>+P39+Q39</f>
        <v>24</v>
      </c>
      <c r="P39" s="1">
        <v>24</v>
      </c>
      <c r="Q39" s="1">
        <v>0</v>
      </c>
    </row>
    <row r="40" spans="2:17" x14ac:dyDescent="0.2">
      <c r="B40" s="10" t="s">
        <v>50</v>
      </c>
      <c r="C40" s="1">
        <v>90</v>
      </c>
      <c r="D40" s="1">
        <v>123</v>
      </c>
      <c r="E40" s="1">
        <v>0</v>
      </c>
      <c r="F40" s="1">
        <v>40</v>
      </c>
      <c r="G40" s="1">
        <v>40</v>
      </c>
      <c r="H40" s="1">
        <v>30</v>
      </c>
      <c r="I40" s="1">
        <v>30</v>
      </c>
      <c r="J40" s="3">
        <f>+P40+Q40</f>
        <v>64</v>
      </c>
      <c r="P40" s="1">
        <v>0</v>
      </c>
      <c r="Q40" s="1">
        <v>64</v>
      </c>
    </row>
    <row r="42" spans="2:17" x14ac:dyDescent="0.2">
      <c r="B42" s="22" t="s">
        <v>51</v>
      </c>
      <c r="C42" s="22">
        <f>SUM(C39:C40)</f>
        <v>165</v>
      </c>
      <c r="D42" s="22">
        <f t="shared" ref="D42:J42" si="4">SUM(D39:D40)</f>
        <v>171</v>
      </c>
      <c r="E42" s="22">
        <f>SUM(E39:E40)</f>
        <v>0</v>
      </c>
      <c r="F42" s="22">
        <f>SUM(F39:F40)</f>
        <v>40</v>
      </c>
      <c r="G42" s="22">
        <f t="shared" si="4"/>
        <v>64</v>
      </c>
      <c r="H42" s="22">
        <f t="shared" si="4"/>
        <v>46</v>
      </c>
      <c r="I42" s="22">
        <f t="shared" si="4"/>
        <v>46</v>
      </c>
      <c r="J42" s="22">
        <f t="shared" si="4"/>
        <v>88</v>
      </c>
      <c r="P42" s="22">
        <f>SUM(P39:P40)</f>
        <v>24</v>
      </c>
      <c r="Q42" s="22">
        <f>SUM(Q39:Q40)</f>
        <v>64</v>
      </c>
    </row>
    <row r="44" spans="2:17" s="35" customFormat="1" ht="41.25" customHeight="1" thickBot="1" x14ac:dyDescent="0.3">
      <c r="B44" s="34" t="s">
        <v>53</v>
      </c>
      <c r="C44" s="36">
        <f>C31</f>
        <v>35000</v>
      </c>
      <c r="D44" s="36">
        <f t="shared" ref="D44:N44" si="5">D31</f>
        <v>35000</v>
      </c>
      <c r="E44" s="37">
        <f>ROUND((E31)/12*5,0)-17</f>
        <v>10400</v>
      </c>
      <c r="F44" s="36">
        <f>F31</f>
        <v>25000</v>
      </c>
      <c r="G44" s="36">
        <f t="shared" si="5"/>
        <v>25000</v>
      </c>
      <c r="H44" s="37">
        <f>ROUND((H31)/12*5,0)-17</f>
        <v>10400</v>
      </c>
      <c r="I44" s="38">
        <f>I31</f>
        <v>25000</v>
      </c>
      <c r="J44" s="36">
        <v>28000</v>
      </c>
      <c r="K44" s="36">
        <f t="shared" si="5"/>
        <v>30000</v>
      </c>
      <c r="L44" s="36">
        <f t="shared" si="5"/>
        <v>25000</v>
      </c>
      <c r="M44" s="36">
        <f t="shared" si="5"/>
        <v>22000</v>
      </c>
      <c r="N44" s="36">
        <f t="shared" si="5"/>
        <v>27000</v>
      </c>
      <c r="O44" s="36">
        <f>SUBTOTAL(9,C44:N44)</f>
        <v>297800</v>
      </c>
      <c r="P44" s="11"/>
      <c r="Q44" s="11"/>
    </row>
    <row r="45" spans="2:17" ht="43.5" customHeight="1" thickTop="1" x14ac:dyDescent="0.2">
      <c r="E45" s="26" t="s">
        <v>52</v>
      </c>
      <c r="H45" s="26" t="s">
        <v>52</v>
      </c>
      <c r="I45" s="2"/>
    </row>
  </sheetData>
  <mergeCells count="5">
    <mergeCell ref="K4:N4"/>
    <mergeCell ref="P4:Q4"/>
    <mergeCell ref="A13:A17"/>
    <mergeCell ref="M28:M29"/>
    <mergeCell ref="M34:M35"/>
  </mergeCells>
  <pageMargins left="0.32" right="0.17" top="0.53" bottom="0.98425196850393704" header="0.51181102362204722" footer="0.51181102362204722"/>
  <pageSetup paperSize="8"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2 - Admin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Hamilton, Ian - BSS FP</cp:lastModifiedBy>
  <cp:lastPrinted>2014-02-26T17:32:12Z</cp:lastPrinted>
  <dcterms:created xsi:type="dcterms:W3CDTF">2014-02-19T16:15:17Z</dcterms:created>
  <dcterms:modified xsi:type="dcterms:W3CDTF">2014-02-27T11:05:39Z</dcterms:modified>
</cp:coreProperties>
</file>