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F6B" lockStructure="1"/>
  <bookViews>
    <workbookView xWindow="14508" yWindow="108" windowWidth="14316" windowHeight="10956"/>
  </bookViews>
  <sheets>
    <sheet name="Pupil Premium" sheetId="6" r:id="rId1"/>
    <sheet name="Advance Data" sheetId="8" state="hidden" r:id="rId2"/>
    <sheet name="Sheet1" sheetId="9" state="hidden" r:id="rId3"/>
  </sheets>
  <definedNames>
    <definedName name="_xlnm._FilterDatabase" localSheetId="1" hidden="1">'Advance Data'!$A$3:$AG$397</definedName>
    <definedName name="_xlnm._FilterDatabase" localSheetId="2" hidden="1">Sheet1!$A$1:$V$362</definedName>
    <definedName name="fsm">#REF!</definedName>
    <definedName name="post">#REF!</definedName>
    <definedName name="postpup">#REF!</definedName>
    <definedName name="prifsmpup">#REF!</definedName>
    <definedName name="_xlnm.Print_Area" localSheetId="0">'Pupil Premium'!$A$1:$P$42</definedName>
    <definedName name="secfsmpup">#REF!</definedName>
    <definedName name="serv">#REF!</definedName>
    <definedName name="servpup">#REF!</definedName>
    <definedName name="Year1DfE">#REF!</definedName>
  </definedNames>
  <calcPr calcId="145621"/>
</workbook>
</file>

<file path=xl/calcChain.xml><?xml version="1.0" encoding="utf-8"?>
<calcChain xmlns="http://schemas.openxmlformats.org/spreadsheetml/2006/main">
  <c r="E7" i="6" l="1"/>
  <c r="G28" i="6"/>
  <c r="M28" i="6"/>
  <c r="J28" i="6"/>
  <c r="M22" i="6"/>
  <c r="J22" i="6"/>
  <c r="G22" i="6"/>
  <c r="M19" i="6"/>
  <c r="J19" i="6"/>
  <c r="G19" i="6"/>
  <c r="M16" i="6"/>
  <c r="J16" i="6"/>
  <c r="G16" i="6"/>
  <c r="M14" i="6"/>
  <c r="J14" i="6"/>
  <c r="G14" i="6"/>
  <c r="G11" i="6" l="1"/>
  <c r="J11" i="6"/>
  <c r="M11" i="6"/>
  <c r="L11" i="6"/>
  <c r="I11" i="6"/>
  <c r="F11" i="6"/>
  <c r="E11" i="6"/>
  <c r="AA9" i="8" l="1"/>
  <c r="AB9" i="8" s="1"/>
  <c r="AA10" i="8"/>
  <c r="AB10" i="8"/>
  <c r="AA11" i="8"/>
  <c r="AB11" i="8" s="1"/>
  <c r="AA12" i="8"/>
  <c r="AB12" i="8" s="1"/>
  <c r="AA13" i="8"/>
  <c r="AB13" i="8" s="1"/>
  <c r="AA14" i="8"/>
  <c r="AB14" i="8" s="1"/>
  <c r="AA15" i="8"/>
  <c r="AB15" i="8" s="1"/>
  <c r="AA16" i="8"/>
  <c r="AB16" i="8"/>
  <c r="AA17" i="8"/>
  <c r="AB17" i="8" s="1"/>
  <c r="AA18" i="8"/>
  <c r="AB18" i="8"/>
  <c r="AA19" i="8"/>
  <c r="AB19" i="8" s="1"/>
  <c r="AA20" i="8"/>
  <c r="AB20" i="8" s="1"/>
  <c r="AA21" i="8"/>
  <c r="AB21" i="8" s="1"/>
  <c r="AA22" i="8"/>
  <c r="AB22" i="8" s="1"/>
  <c r="AA23" i="8"/>
  <c r="AB23" i="8" s="1"/>
  <c r="AA24" i="8"/>
  <c r="AB24" i="8"/>
  <c r="AA25" i="8"/>
  <c r="AB25" i="8" s="1"/>
  <c r="AA26" i="8"/>
  <c r="AB26" i="8"/>
  <c r="AA27" i="8"/>
  <c r="AB27" i="8" s="1"/>
  <c r="AA28" i="8"/>
  <c r="AB28" i="8" s="1"/>
  <c r="AA29" i="8"/>
  <c r="AB29" i="8" s="1"/>
  <c r="AA30" i="8"/>
  <c r="AB30" i="8" s="1"/>
  <c r="AA31" i="8"/>
  <c r="AB31" i="8" s="1"/>
  <c r="AA32" i="8"/>
  <c r="AB32" i="8"/>
  <c r="AA33" i="8"/>
  <c r="AB33" i="8" s="1"/>
  <c r="AA34" i="8"/>
  <c r="AB34" i="8"/>
  <c r="AA35" i="8"/>
  <c r="AB35" i="8" s="1"/>
  <c r="AA36" i="8"/>
  <c r="AB36" i="8" s="1"/>
  <c r="AA37" i="8"/>
  <c r="AB37" i="8" s="1"/>
  <c r="AA38" i="8"/>
  <c r="AB38" i="8" s="1"/>
  <c r="AA39" i="8"/>
  <c r="AB39" i="8" s="1"/>
  <c r="AA40" i="8"/>
  <c r="AB40" i="8"/>
  <c r="AA41" i="8"/>
  <c r="AB41" i="8" s="1"/>
  <c r="AA42" i="8"/>
  <c r="AB42" i="8"/>
  <c r="AA43" i="8"/>
  <c r="AB43" i="8" s="1"/>
  <c r="AA44" i="8"/>
  <c r="AB44" i="8" s="1"/>
  <c r="AA45" i="8"/>
  <c r="AB45" i="8" s="1"/>
  <c r="AA46" i="8"/>
  <c r="AB46" i="8" s="1"/>
  <c r="AA47" i="8"/>
  <c r="AB47" i="8" s="1"/>
  <c r="AA48" i="8"/>
  <c r="AB48" i="8"/>
  <c r="AA49" i="8"/>
  <c r="AB49" i="8" s="1"/>
  <c r="AA50" i="8"/>
  <c r="AB50" i="8"/>
  <c r="AA51" i="8"/>
  <c r="AB51" i="8" s="1"/>
  <c r="AA52" i="8"/>
  <c r="AB52" i="8" s="1"/>
  <c r="AA53" i="8"/>
  <c r="AB53" i="8" s="1"/>
  <c r="AA54" i="8"/>
  <c r="AB54" i="8" s="1"/>
  <c r="AA55" i="8"/>
  <c r="AB55" i="8" s="1"/>
  <c r="AA56" i="8"/>
  <c r="AB56" i="8"/>
  <c r="AA57" i="8"/>
  <c r="AB57" i="8" s="1"/>
  <c r="AA58" i="8"/>
  <c r="AB58" i="8"/>
  <c r="AA59" i="8"/>
  <c r="AB59" i="8" s="1"/>
  <c r="AA60" i="8"/>
  <c r="AB60" i="8" s="1"/>
  <c r="AA61" i="8"/>
  <c r="AB61" i="8" s="1"/>
  <c r="AA62" i="8"/>
  <c r="AB62" i="8" s="1"/>
  <c r="AA63" i="8"/>
  <c r="AB63" i="8" s="1"/>
  <c r="AA64" i="8"/>
  <c r="AB64" i="8"/>
  <c r="AA65" i="8"/>
  <c r="AB65" i="8" s="1"/>
  <c r="AA66" i="8"/>
  <c r="AB66" i="8"/>
  <c r="AA67" i="8"/>
  <c r="AB67" i="8" s="1"/>
  <c r="AA68" i="8"/>
  <c r="AB68" i="8" s="1"/>
  <c r="AA69" i="8"/>
  <c r="AB69" i="8" s="1"/>
  <c r="AA70" i="8"/>
  <c r="AB70" i="8" s="1"/>
  <c r="AA71" i="8"/>
  <c r="AB71" i="8" s="1"/>
  <c r="AA72" i="8"/>
  <c r="AB72" i="8"/>
  <c r="AA73" i="8"/>
  <c r="AB73" i="8" s="1"/>
  <c r="AA74" i="8"/>
  <c r="AB74" i="8"/>
  <c r="AA75" i="8"/>
  <c r="AB75" i="8" s="1"/>
  <c r="AA76" i="8"/>
  <c r="AB76" i="8" s="1"/>
  <c r="AA77" i="8"/>
  <c r="AB77" i="8" s="1"/>
  <c r="AA78" i="8"/>
  <c r="AB78" i="8" s="1"/>
  <c r="AA79" i="8"/>
  <c r="AB79" i="8" s="1"/>
  <c r="AA80" i="8"/>
  <c r="AB80" i="8"/>
  <c r="AA81" i="8"/>
  <c r="AB81" i="8" s="1"/>
  <c r="AA82" i="8"/>
  <c r="AB82" i="8"/>
  <c r="AA83" i="8"/>
  <c r="AB83" i="8" s="1"/>
  <c r="AA84" i="8"/>
  <c r="AB84" i="8" s="1"/>
  <c r="AA85" i="8"/>
  <c r="AB85" i="8" s="1"/>
  <c r="AA86" i="8"/>
  <c r="AB86" i="8" s="1"/>
  <c r="AA87" i="8"/>
  <c r="AB87" i="8" s="1"/>
  <c r="AA88" i="8"/>
  <c r="AB88" i="8"/>
  <c r="AA89" i="8"/>
  <c r="AB89" i="8" s="1"/>
  <c r="AA90" i="8"/>
  <c r="AB90" i="8"/>
  <c r="AA91" i="8"/>
  <c r="AB91" i="8" s="1"/>
  <c r="AA92" i="8"/>
  <c r="AB92" i="8" s="1"/>
  <c r="AA93" i="8"/>
  <c r="AB93" i="8" s="1"/>
  <c r="AA94" i="8"/>
  <c r="AB94" i="8" s="1"/>
  <c r="AA95" i="8"/>
  <c r="AB95" i="8" s="1"/>
  <c r="AA96" i="8"/>
  <c r="AB96" i="8"/>
  <c r="AA97" i="8"/>
  <c r="AB97" i="8" s="1"/>
  <c r="AA98" i="8"/>
  <c r="AB98" i="8"/>
  <c r="AA99" i="8"/>
  <c r="AB99" i="8" s="1"/>
  <c r="AA100" i="8"/>
  <c r="AB100" i="8" s="1"/>
  <c r="AA101" i="8"/>
  <c r="AB101" i="8" s="1"/>
  <c r="AA102" i="8"/>
  <c r="AB102" i="8" s="1"/>
  <c r="AA103" i="8"/>
  <c r="AB103" i="8" s="1"/>
  <c r="AA104" i="8"/>
  <c r="AB104" i="8"/>
  <c r="AA105" i="8"/>
  <c r="AB105" i="8" s="1"/>
  <c r="AA106" i="8"/>
  <c r="AB106" i="8"/>
  <c r="AA107" i="8"/>
  <c r="AB107" i="8" s="1"/>
  <c r="AA108" i="8"/>
  <c r="AB108" i="8" s="1"/>
  <c r="AA109" i="8"/>
  <c r="AB109" i="8" s="1"/>
  <c r="AA110" i="8"/>
  <c r="AB110" i="8" s="1"/>
  <c r="AA111" i="8"/>
  <c r="AB111" i="8" s="1"/>
  <c r="AA112" i="8"/>
  <c r="AB112" i="8"/>
  <c r="AA113" i="8"/>
  <c r="AB113" i="8" s="1"/>
  <c r="AA114" i="8"/>
  <c r="AB114" i="8"/>
  <c r="AA115" i="8"/>
  <c r="AB115" i="8" s="1"/>
  <c r="AA116" i="8"/>
  <c r="AB116" i="8" s="1"/>
  <c r="AA117" i="8"/>
  <c r="AB117" i="8" s="1"/>
  <c r="AA118" i="8"/>
  <c r="AB118" i="8" s="1"/>
  <c r="AA119" i="8"/>
  <c r="AB119" i="8" s="1"/>
  <c r="AA120" i="8"/>
  <c r="AB120" i="8"/>
  <c r="AA121" i="8"/>
  <c r="AB121" i="8" s="1"/>
  <c r="AA122" i="8"/>
  <c r="AB122" i="8"/>
  <c r="AA123" i="8"/>
  <c r="AB123" i="8" s="1"/>
  <c r="AA124" i="8"/>
  <c r="AB124" i="8" s="1"/>
  <c r="AA125" i="8"/>
  <c r="AB125" i="8" s="1"/>
  <c r="AA126" i="8"/>
  <c r="AB126" i="8" s="1"/>
  <c r="AA127" i="8"/>
  <c r="AB127" i="8" s="1"/>
  <c r="AA128" i="8"/>
  <c r="AB128" i="8"/>
  <c r="AA129" i="8"/>
  <c r="AB129" i="8" s="1"/>
  <c r="AA130" i="8"/>
  <c r="AB130" i="8"/>
  <c r="AA131" i="8"/>
  <c r="AB131" i="8" s="1"/>
  <c r="AA132" i="8"/>
  <c r="AB132" i="8" s="1"/>
  <c r="AA133" i="8"/>
  <c r="AB133" i="8" s="1"/>
  <c r="AA134" i="8"/>
  <c r="AB134" i="8" s="1"/>
  <c r="AA135" i="8"/>
  <c r="AB135" i="8" s="1"/>
  <c r="AA136" i="8"/>
  <c r="AB136" i="8"/>
  <c r="AA137" i="8"/>
  <c r="AB137" i="8" s="1"/>
  <c r="AA138" i="8"/>
  <c r="AB138" i="8"/>
  <c r="AA139" i="8"/>
  <c r="AB139" i="8" s="1"/>
  <c r="AA140" i="8"/>
  <c r="AB140" i="8" s="1"/>
  <c r="AA141" i="8"/>
  <c r="AB141" i="8" s="1"/>
  <c r="AA142" i="8"/>
  <c r="AB142" i="8" s="1"/>
  <c r="AA143" i="8"/>
  <c r="AB143" i="8" s="1"/>
  <c r="AA144" i="8"/>
  <c r="AB144" i="8"/>
  <c r="AA145" i="8"/>
  <c r="AB145" i="8" s="1"/>
  <c r="AA146" i="8"/>
  <c r="AB146" i="8"/>
  <c r="AA147" i="8"/>
  <c r="AB147" i="8" s="1"/>
  <c r="AA148" i="8"/>
  <c r="AB148" i="8" s="1"/>
  <c r="AA149" i="8"/>
  <c r="AB149" i="8" s="1"/>
  <c r="AA150" i="8"/>
  <c r="AB150" i="8" s="1"/>
  <c r="AA151" i="8"/>
  <c r="AB151" i="8" s="1"/>
  <c r="AA152" i="8"/>
  <c r="AB152" i="8"/>
  <c r="AA153" i="8"/>
  <c r="AB153" i="8" s="1"/>
  <c r="AA154" i="8"/>
  <c r="AB154" i="8"/>
  <c r="AA155" i="8"/>
  <c r="AB155" i="8" s="1"/>
  <c r="AA156" i="8"/>
  <c r="AB156" i="8" s="1"/>
  <c r="AA157" i="8"/>
  <c r="AB157" i="8" s="1"/>
  <c r="AA158" i="8"/>
  <c r="AB158" i="8" s="1"/>
  <c r="AA159" i="8"/>
  <c r="AB159" i="8" s="1"/>
  <c r="AA160" i="8"/>
  <c r="AB160" i="8"/>
  <c r="AA161" i="8"/>
  <c r="AB161" i="8" s="1"/>
  <c r="AA162" i="8"/>
  <c r="AB162" i="8"/>
  <c r="AA163" i="8"/>
  <c r="AB163" i="8" s="1"/>
  <c r="AA164" i="8"/>
  <c r="AB164" i="8" s="1"/>
  <c r="AA165" i="8"/>
  <c r="AB165" i="8" s="1"/>
  <c r="AA166" i="8"/>
  <c r="AB166" i="8" s="1"/>
  <c r="AA167" i="8"/>
  <c r="AB167" i="8" s="1"/>
  <c r="AA168" i="8"/>
  <c r="AB168" i="8"/>
  <c r="AA169" i="8"/>
  <c r="AB169" i="8" s="1"/>
  <c r="AA170" i="8"/>
  <c r="AB170" i="8"/>
  <c r="AA171" i="8"/>
  <c r="AB171" i="8" s="1"/>
  <c r="AA172" i="8"/>
  <c r="AB172" i="8" s="1"/>
  <c r="AA173" i="8"/>
  <c r="AB173" i="8" s="1"/>
  <c r="AA174" i="8"/>
  <c r="AB174" i="8" s="1"/>
  <c r="AA175" i="8"/>
  <c r="AB175" i="8" s="1"/>
  <c r="AA176" i="8"/>
  <c r="AB176" i="8"/>
  <c r="AA177" i="8"/>
  <c r="AB177" i="8" s="1"/>
  <c r="AA178" i="8"/>
  <c r="AB178" i="8"/>
  <c r="AA179" i="8"/>
  <c r="AB179" i="8" s="1"/>
  <c r="AA180" i="8"/>
  <c r="AB180" i="8"/>
  <c r="AA181" i="8"/>
  <c r="AB181" i="8" s="1"/>
  <c r="AA182" i="8"/>
  <c r="AB182" i="8"/>
  <c r="AA183" i="8"/>
  <c r="AB183" i="8" s="1"/>
  <c r="AA184" i="8"/>
  <c r="AB184" i="8"/>
  <c r="AA185" i="8"/>
  <c r="AB185" i="8" s="1"/>
  <c r="AA186" i="8"/>
  <c r="AB186" i="8"/>
  <c r="AA187" i="8"/>
  <c r="AB187" i="8" s="1"/>
  <c r="AA188" i="8"/>
  <c r="AB188" i="8"/>
  <c r="AA189" i="8"/>
  <c r="AB189" i="8" s="1"/>
  <c r="AA190" i="8"/>
  <c r="AB190" i="8"/>
  <c r="AA191" i="8"/>
  <c r="AB191" i="8" s="1"/>
  <c r="AA192" i="8"/>
  <c r="AB192" i="8"/>
  <c r="AA193" i="8"/>
  <c r="AB193" i="8" s="1"/>
  <c r="AA194" i="8"/>
  <c r="AB194" i="8"/>
  <c r="AA195" i="8"/>
  <c r="AB195" i="8" s="1"/>
  <c r="AA196" i="8"/>
  <c r="AB196" i="8"/>
  <c r="AA197" i="8"/>
  <c r="AB197" i="8" s="1"/>
  <c r="AA198" i="8"/>
  <c r="AB198" i="8"/>
  <c r="AA199" i="8"/>
  <c r="AB199" i="8" s="1"/>
  <c r="AA200" i="8"/>
  <c r="AB200" i="8"/>
  <c r="AA201" i="8"/>
  <c r="AB201" i="8" s="1"/>
  <c r="AA202" i="8"/>
  <c r="AB202" i="8"/>
  <c r="AA203" i="8"/>
  <c r="AB203" i="8" s="1"/>
  <c r="AA204" i="8"/>
  <c r="AB204" i="8"/>
  <c r="AA205" i="8"/>
  <c r="AB205" i="8" s="1"/>
  <c r="AA206" i="8"/>
  <c r="AB206" i="8"/>
  <c r="AA207" i="8"/>
  <c r="AB207" i="8" s="1"/>
  <c r="AA208" i="8"/>
  <c r="AB208" i="8"/>
  <c r="AA209" i="8"/>
  <c r="AB209" i="8" s="1"/>
  <c r="AA210" i="8"/>
  <c r="AB210" i="8"/>
  <c r="AA211" i="8"/>
  <c r="AB211" i="8" s="1"/>
  <c r="AA212" i="8"/>
  <c r="AB212" i="8"/>
  <c r="AA213" i="8"/>
  <c r="AB213" i="8" s="1"/>
  <c r="AA214" i="8"/>
  <c r="AB214" i="8"/>
  <c r="AA215" i="8"/>
  <c r="AB215" i="8" s="1"/>
  <c r="AA216" i="8"/>
  <c r="AB216" i="8"/>
  <c r="AA217" i="8"/>
  <c r="AB217" i="8" s="1"/>
  <c r="AA218" i="8"/>
  <c r="AB218" i="8"/>
  <c r="AA219" i="8"/>
  <c r="AB219" i="8" s="1"/>
  <c r="AA220" i="8"/>
  <c r="AB220" i="8"/>
  <c r="AA221" i="8"/>
  <c r="AB221" i="8" s="1"/>
  <c r="AA222" i="8"/>
  <c r="AB222" i="8"/>
  <c r="AA223" i="8"/>
  <c r="AB223" i="8" s="1"/>
  <c r="AA224" i="8"/>
  <c r="AB224" i="8"/>
  <c r="AA225" i="8"/>
  <c r="AB225" i="8" s="1"/>
  <c r="AA226" i="8"/>
  <c r="AB226" i="8"/>
  <c r="AA227" i="8"/>
  <c r="AB227" i="8" s="1"/>
  <c r="AA228" i="8"/>
  <c r="AB228" i="8"/>
  <c r="AA229" i="8"/>
  <c r="AB229" i="8" s="1"/>
  <c r="AA230" i="8"/>
  <c r="AB230" i="8"/>
  <c r="AA231" i="8"/>
  <c r="AB231" i="8" s="1"/>
  <c r="AA232" i="8"/>
  <c r="AB232" i="8"/>
  <c r="AA233" i="8"/>
  <c r="AB233" i="8" s="1"/>
  <c r="AA234" i="8"/>
  <c r="AB234" i="8"/>
  <c r="AA235" i="8"/>
  <c r="AB235" i="8" s="1"/>
  <c r="AA236" i="8"/>
  <c r="AB236" i="8"/>
  <c r="AA237" i="8"/>
  <c r="AB237" i="8" s="1"/>
  <c r="AA238" i="8"/>
  <c r="AB238" i="8"/>
  <c r="AA239" i="8"/>
  <c r="AB239" i="8" s="1"/>
  <c r="AA240" i="8"/>
  <c r="AB240" i="8"/>
  <c r="AA241" i="8"/>
  <c r="AB241" i="8" s="1"/>
  <c r="AA242" i="8"/>
  <c r="AB242" i="8"/>
  <c r="AA243" i="8"/>
  <c r="AB243" i="8" s="1"/>
  <c r="AA244" i="8"/>
  <c r="AB244" i="8"/>
  <c r="AA245" i="8"/>
  <c r="AB245" i="8" s="1"/>
  <c r="AA246" i="8"/>
  <c r="AB246" i="8"/>
  <c r="AA247" i="8"/>
  <c r="AB247" i="8" s="1"/>
  <c r="AA248" i="8"/>
  <c r="AB248" i="8"/>
  <c r="AA249" i="8"/>
  <c r="AB249" i="8" s="1"/>
  <c r="AA250" i="8"/>
  <c r="AB250" i="8"/>
  <c r="AA251" i="8"/>
  <c r="AB251" i="8" s="1"/>
  <c r="AA252" i="8"/>
  <c r="AB252" i="8"/>
  <c r="AA253" i="8"/>
  <c r="AB253" i="8" s="1"/>
  <c r="AA254" i="8"/>
  <c r="AB254" i="8"/>
  <c r="AA255" i="8"/>
  <c r="AB255" i="8" s="1"/>
  <c r="AA256" i="8"/>
  <c r="AB256" i="8"/>
  <c r="AA257" i="8"/>
  <c r="AB257" i="8" s="1"/>
  <c r="AA258" i="8"/>
  <c r="AB258" i="8"/>
  <c r="AA259" i="8"/>
  <c r="AB259" i="8" s="1"/>
  <c r="AA260" i="8"/>
  <c r="AB260" i="8"/>
  <c r="AA261" i="8"/>
  <c r="AB261" i="8" s="1"/>
  <c r="AA262" i="8"/>
  <c r="AB262" i="8"/>
  <c r="AA263" i="8"/>
  <c r="AB263" i="8" s="1"/>
  <c r="AA264" i="8"/>
  <c r="AB264" i="8"/>
  <c r="AA265" i="8"/>
  <c r="AB265" i="8" s="1"/>
  <c r="AA266" i="8"/>
  <c r="AB266" i="8"/>
  <c r="AA267" i="8"/>
  <c r="AB267" i="8" s="1"/>
  <c r="AA268" i="8"/>
  <c r="AB268" i="8"/>
  <c r="AA269" i="8"/>
  <c r="AB269" i="8" s="1"/>
  <c r="AA270" i="8"/>
  <c r="AB270" i="8"/>
  <c r="AA271" i="8"/>
  <c r="AB271" i="8" s="1"/>
  <c r="AA272" i="8"/>
  <c r="AB272" i="8"/>
  <c r="AA273" i="8"/>
  <c r="AB273" i="8" s="1"/>
  <c r="AA274" i="8"/>
  <c r="AB274" i="8"/>
  <c r="AA275" i="8"/>
  <c r="AB275" i="8" s="1"/>
  <c r="AA276" i="8"/>
  <c r="AB276" i="8"/>
  <c r="AA277" i="8"/>
  <c r="AB277" i="8" s="1"/>
  <c r="AA278" i="8"/>
  <c r="AB278" i="8"/>
  <c r="AA279" i="8"/>
  <c r="AB279" i="8" s="1"/>
  <c r="AA280" i="8"/>
  <c r="AB280" i="8"/>
  <c r="AA281" i="8"/>
  <c r="AB281" i="8" s="1"/>
  <c r="AA282" i="8"/>
  <c r="AB282" i="8"/>
  <c r="AA283" i="8"/>
  <c r="AB283" i="8" s="1"/>
  <c r="AA284" i="8"/>
  <c r="AB284" i="8"/>
  <c r="AA285" i="8"/>
  <c r="AB285" i="8" s="1"/>
  <c r="AA286" i="8"/>
  <c r="AB286" i="8"/>
  <c r="AA287" i="8"/>
  <c r="AB287" i="8" s="1"/>
  <c r="AA288" i="8"/>
  <c r="AB288" i="8"/>
  <c r="AA289" i="8"/>
  <c r="AB289" i="8" s="1"/>
  <c r="AA290" i="8"/>
  <c r="AB290" i="8"/>
  <c r="AA291" i="8"/>
  <c r="AB291" i="8" s="1"/>
  <c r="AA292" i="8"/>
  <c r="AB292" i="8"/>
  <c r="AA293" i="8"/>
  <c r="AB293" i="8" s="1"/>
  <c r="AA294" i="8"/>
  <c r="AB294" i="8"/>
  <c r="AA295" i="8"/>
  <c r="AB295" i="8" s="1"/>
  <c r="AA296" i="8"/>
  <c r="AB296" i="8"/>
  <c r="AA297" i="8"/>
  <c r="AB297" i="8" s="1"/>
  <c r="AA298" i="8"/>
  <c r="AB298" i="8"/>
  <c r="AA299" i="8"/>
  <c r="AB299" i="8" s="1"/>
  <c r="AA300" i="8"/>
  <c r="AB300" i="8"/>
  <c r="AA301" i="8"/>
  <c r="AB301" i="8" s="1"/>
  <c r="AA302" i="8"/>
  <c r="AB302" i="8"/>
  <c r="AA303" i="8"/>
  <c r="AB303" i="8" s="1"/>
  <c r="AA304" i="8"/>
  <c r="AB304" i="8"/>
  <c r="AA305" i="8"/>
  <c r="AB305" i="8" s="1"/>
  <c r="AA306" i="8"/>
  <c r="AB306" i="8"/>
  <c r="AA307" i="8"/>
  <c r="AB307" i="8" s="1"/>
  <c r="AA308" i="8"/>
  <c r="AB308" i="8"/>
  <c r="AA309" i="8"/>
  <c r="AB309" i="8" s="1"/>
  <c r="AA310" i="8"/>
  <c r="AB310" i="8"/>
  <c r="AA311" i="8"/>
  <c r="AB311" i="8" s="1"/>
  <c r="AA312" i="8"/>
  <c r="AB312" i="8"/>
  <c r="AA313" i="8"/>
  <c r="AB313" i="8" s="1"/>
  <c r="AA314" i="8"/>
  <c r="AB314" i="8"/>
  <c r="AA315" i="8"/>
  <c r="AB315" i="8" s="1"/>
  <c r="AA316" i="8"/>
  <c r="AB316" i="8"/>
  <c r="AA317" i="8"/>
  <c r="AB317" i="8" s="1"/>
  <c r="AA318" i="8"/>
  <c r="AB318" i="8"/>
  <c r="AA319" i="8"/>
  <c r="AB319" i="8" s="1"/>
  <c r="AA320" i="8"/>
  <c r="AB320" i="8"/>
  <c r="AA321" i="8"/>
  <c r="AB321" i="8" s="1"/>
  <c r="AA322" i="8"/>
  <c r="AB322" i="8"/>
  <c r="AA323" i="8"/>
  <c r="AB323" i="8" s="1"/>
  <c r="AA324" i="8"/>
  <c r="AB324" i="8"/>
  <c r="AA325" i="8"/>
  <c r="AB325" i="8" s="1"/>
  <c r="AA326" i="8"/>
  <c r="AB326" i="8"/>
  <c r="AA327" i="8"/>
  <c r="AB327" i="8" s="1"/>
  <c r="AA328" i="8"/>
  <c r="AB328" i="8"/>
  <c r="AA329" i="8"/>
  <c r="AB329" i="8" s="1"/>
  <c r="AA330" i="8"/>
  <c r="AB330" i="8"/>
  <c r="AA331" i="8"/>
  <c r="AB331" i="8" s="1"/>
  <c r="AA332" i="8"/>
  <c r="AB332" i="8"/>
  <c r="AA333" i="8"/>
  <c r="AB333" i="8" s="1"/>
  <c r="AA334" i="8"/>
  <c r="AB334" i="8"/>
  <c r="AA335" i="8"/>
  <c r="AB335" i="8" s="1"/>
  <c r="AA336" i="8"/>
  <c r="AB336" i="8"/>
  <c r="AA337" i="8"/>
  <c r="AB337" i="8" s="1"/>
  <c r="AA338" i="8"/>
  <c r="AB338" i="8"/>
  <c r="AA339" i="8"/>
  <c r="AB339" i="8" s="1"/>
  <c r="AA340" i="8"/>
  <c r="AB340" i="8"/>
  <c r="AA341" i="8"/>
  <c r="AB341" i="8" s="1"/>
  <c r="AA342" i="8"/>
  <c r="AB342" i="8"/>
  <c r="AA343" i="8"/>
  <c r="AB343" i="8" s="1"/>
  <c r="AA344" i="8"/>
  <c r="AB344" i="8"/>
  <c r="AA345" i="8"/>
  <c r="AB345" i="8" s="1"/>
  <c r="AA346" i="8"/>
  <c r="AB346" i="8"/>
  <c r="AA347" i="8"/>
  <c r="AB347" i="8" s="1"/>
  <c r="AA348" i="8"/>
  <c r="AB348" i="8"/>
  <c r="AA349" i="8"/>
  <c r="AB349" i="8" s="1"/>
  <c r="AA350" i="8"/>
  <c r="AB350" i="8"/>
  <c r="AA351" i="8"/>
  <c r="AB351" i="8" s="1"/>
  <c r="AA352" i="8"/>
  <c r="AB352" i="8"/>
  <c r="AA353" i="8"/>
  <c r="AB353" i="8" s="1"/>
  <c r="AA354" i="8"/>
  <c r="AB354" i="8"/>
  <c r="AA355" i="8"/>
  <c r="AB355" i="8" s="1"/>
  <c r="AA356" i="8"/>
  <c r="AB356" i="8"/>
  <c r="AA357" i="8"/>
  <c r="AB357" i="8" s="1"/>
  <c r="AA358" i="8"/>
  <c r="AB358" i="8"/>
  <c r="AA359" i="8"/>
  <c r="AB359" i="8" s="1"/>
  <c r="AA360" i="8"/>
  <c r="AB360" i="8"/>
  <c r="AA361" i="8"/>
  <c r="AB361" i="8" s="1"/>
  <c r="AA362" i="8"/>
  <c r="AB362" i="8"/>
  <c r="AA363" i="8"/>
  <c r="AB363" i="8" s="1"/>
  <c r="AA364" i="8"/>
  <c r="AB364" i="8"/>
  <c r="AA365" i="8"/>
  <c r="AB365" i="8" s="1"/>
  <c r="AA366" i="8"/>
  <c r="AB366" i="8"/>
  <c r="AA367" i="8"/>
  <c r="AB367" i="8" s="1"/>
  <c r="AA368" i="8"/>
  <c r="AB368" i="8"/>
  <c r="AA369" i="8"/>
  <c r="AB369" i="8" s="1"/>
  <c r="AA370" i="8"/>
  <c r="AB370" i="8"/>
  <c r="AB5" i="8"/>
  <c r="AB6" i="8"/>
  <c r="AB7" i="8"/>
  <c r="AB8" i="8"/>
  <c r="AA8" i="8"/>
  <c r="AA7" i="8"/>
  <c r="AA5" i="8"/>
  <c r="T5" i="8"/>
  <c r="U6" i="8"/>
  <c r="V6" i="8"/>
  <c r="U7" i="8"/>
  <c r="V7" i="8"/>
  <c r="U8" i="8"/>
  <c r="V8" i="8"/>
  <c r="U9" i="8"/>
  <c r="V9" i="8"/>
  <c r="U10" i="8"/>
  <c r="V10" i="8"/>
  <c r="U11" i="8"/>
  <c r="V11" i="8"/>
  <c r="U12" i="8"/>
  <c r="V12" i="8"/>
  <c r="U13" i="8"/>
  <c r="V13" i="8"/>
  <c r="U14" i="8"/>
  <c r="V14" i="8"/>
  <c r="U15" i="8"/>
  <c r="V15" i="8"/>
  <c r="U16" i="8"/>
  <c r="V16" i="8"/>
  <c r="U17" i="8"/>
  <c r="V17" i="8"/>
  <c r="U18" i="8"/>
  <c r="V18" i="8"/>
  <c r="U19" i="8"/>
  <c r="V19" i="8"/>
  <c r="U20" i="8"/>
  <c r="V20" i="8"/>
  <c r="U21" i="8"/>
  <c r="V21" i="8"/>
  <c r="U22" i="8"/>
  <c r="V22" i="8"/>
  <c r="U23" i="8"/>
  <c r="V23" i="8"/>
  <c r="U24" i="8"/>
  <c r="V24" i="8"/>
  <c r="U25" i="8"/>
  <c r="V25" i="8"/>
  <c r="U26" i="8"/>
  <c r="V26" i="8"/>
  <c r="U27" i="8"/>
  <c r="V27" i="8"/>
  <c r="U28" i="8"/>
  <c r="V28" i="8"/>
  <c r="U29" i="8"/>
  <c r="V29" i="8"/>
  <c r="U30" i="8"/>
  <c r="V30" i="8"/>
  <c r="U31" i="8"/>
  <c r="V31" i="8"/>
  <c r="U32" i="8"/>
  <c r="V32" i="8"/>
  <c r="U33" i="8"/>
  <c r="V33" i="8"/>
  <c r="U34" i="8"/>
  <c r="V34" i="8"/>
  <c r="U35" i="8"/>
  <c r="V35" i="8"/>
  <c r="U36" i="8"/>
  <c r="V36" i="8"/>
  <c r="U37" i="8"/>
  <c r="V37" i="8"/>
  <c r="U38" i="8"/>
  <c r="V38" i="8"/>
  <c r="U39" i="8"/>
  <c r="V39" i="8"/>
  <c r="U40" i="8"/>
  <c r="V40" i="8"/>
  <c r="U41" i="8"/>
  <c r="V41" i="8"/>
  <c r="U42" i="8"/>
  <c r="V42" i="8"/>
  <c r="U43" i="8"/>
  <c r="V43" i="8"/>
  <c r="U44" i="8"/>
  <c r="V44" i="8"/>
  <c r="U45" i="8"/>
  <c r="V45" i="8"/>
  <c r="U46" i="8"/>
  <c r="V46" i="8"/>
  <c r="U47" i="8"/>
  <c r="V47" i="8"/>
  <c r="U48" i="8"/>
  <c r="V48" i="8"/>
  <c r="U49" i="8"/>
  <c r="V49" i="8"/>
  <c r="U50" i="8"/>
  <c r="V50" i="8"/>
  <c r="U51" i="8"/>
  <c r="V51" i="8"/>
  <c r="U52" i="8"/>
  <c r="V52" i="8"/>
  <c r="U53" i="8"/>
  <c r="V53" i="8"/>
  <c r="U54" i="8"/>
  <c r="V54" i="8"/>
  <c r="U55" i="8"/>
  <c r="V55" i="8"/>
  <c r="U56" i="8"/>
  <c r="V56" i="8"/>
  <c r="U57" i="8"/>
  <c r="V57" i="8"/>
  <c r="U58" i="8"/>
  <c r="V58" i="8"/>
  <c r="U59" i="8"/>
  <c r="V59" i="8"/>
  <c r="U60" i="8"/>
  <c r="V60" i="8"/>
  <c r="U61" i="8"/>
  <c r="V61" i="8"/>
  <c r="U62" i="8"/>
  <c r="V62" i="8"/>
  <c r="U63" i="8"/>
  <c r="V63" i="8"/>
  <c r="U64" i="8"/>
  <c r="V64" i="8"/>
  <c r="U65" i="8"/>
  <c r="V65" i="8"/>
  <c r="U66" i="8"/>
  <c r="V66" i="8"/>
  <c r="U67" i="8"/>
  <c r="V67" i="8"/>
  <c r="U68" i="8"/>
  <c r="V68" i="8"/>
  <c r="U69" i="8"/>
  <c r="V69" i="8"/>
  <c r="U70" i="8"/>
  <c r="V70" i="8"/>
  <c r="U71" i="8"/>
  <c r="V71" i="8"/>
  <c r="U72" i="8"/>
  <c r="V72" i="8"/>
  <c r="U73" i="8"/>
  <c r="V73" i="8"/>
  <c r="U74" i="8"/>
  <c r="V74" i="8"/>
  <c r="U75" i="8"/>
  <c r="V75" i="8"/>
  <c r="U76" i="8"/>
  <c r="V76" i="8"/>
  <c r="U77" i="8"/>
  <c r="V77" i="8"/>
  <c r="U78" i="8"/>
  <c r="V78" i="8"/>
  <c r="U79" i="8"/>
  <c r="V79" i="8"/>
  <c r="U80" i="8"/>
  <c r="V80" i="8"/>
  <c r="U81" i="8"/>
  <c r="V81" i="8"/>
  <c r="U82" i="8"/>
  <c r="V82" i="8"/>
  <c r="U83" i="8"/>
  <c r="V83" i="8"/>
  <c r="U84" i="8"/>
  <c r="V84" i="8"/>
  <c r="U85" i="8"/>
  <c r="V85" i="8"/>
  <c r="U86" i="8"/>
  <c r="V86" i="8"/>
  <c r="U87" i="8"/>
  <c r="V87" i="8"/>
  <c r="U88" i="8"/>
  <c r="V88" i="8"/>
  <c r="U89" i="8"/>
  <c r="V89" i="8"/>
  <c r="U90" i="8"/>
  <c r="V90" i="8"/>
  <c r="U91" i="8"/>
  <c r="V91" i="8"/>
  <c r="U92" i="8"/>
  <c r="V92" i="8"/>
  <c r="U93" i="8"/>
  <c r="V93" i="8"/>
  <c r="U94" i="8"/>
  <c r="V94" i="8"/>
  <c r="U95" i="8"/>
  <c r="V95" i="8"/>
  <c r="U96" i="8"/>
  <c r="V96" i="8"/>
  <c r="U97" i="8"/>
  <c r="V97" i="8"/>
  <c r="U98" i="8"/>
  <c r="V98" i="8"/>
  <c r="U99" i="8"/>
  <c r="V99" i="8"/>
  <c r="U100" i="8"/>
  <c r="V100" i="8"/>
  <c r="U101" i="8"/>
  <c r="V101" i="8"/>
  <c r="U102" i="8"/>
  <c r="V102" i="8"/>
  <c r="U103" i="8"/>
  <c r="V103" i="8"/>
  <c r="U104" i="8"/>
  <c r="V104" i="8"/>
  <c r="U105" i="8"/>
  <c r="V105" i="8"/>
  <c r="U106" i="8"/>
  <c r="V106" i="8"/>
  <c r="U107" i="8"/>
  <c r="V107" i="8"/>
  <c r="U108" i="8"/>
  <c r="V108" i="8"/>
  <c r="U109" i="8"/>
  <c r="V109" i="8"/>
  <c r="U110" i="8"/>
  <c r="V110" i="8"/>
  <c r="U111" i="8"/>
  <c r="V111" i="8"/>
  <c r="U112" i="8"/>
  <c r="V112" i="8"/>
  <c r="U113" i="8"/>
  <c r="V113" i="8"/>
  <c r="U114" i="8"/>
  <c r="V114" i="8"/>
  <c r="U115" i="8"/>
  <c r="V115" i="8"/>
  <c r="U116" i="8"/>
  <c r="V116" i="8"/>
  <c r="U117" i="8"/>
  <c r="V117" i="8"/>
  <c r="U118" i="8"/>
  <c r="V118" i="8"/>
  <c r="U119" i="8"/>
  <c r="V119" i="8"/>
  <c r="U120" i="8"/>
  <c r="V120" i="8"/>
  <c r="U121" i="8"/>
  <c r="V121" i="8"/>
  <c r="U122" i="8"/>
  <c r="V122" i="8"/>
  <c r="U123" i="8"/>
  <c r="V123" i="8"/>
  <c r="U124" i="8"/>
  <c r="V124" i="8"/>
  <c r="U125" i="8"/>
  <c r="V125" i="8"/>
  <c r="U126" i="8"/>
  <c r="V126" i="8"/>
  <c r="U127" i="8"/>
  <c r="V127" i="8"/>
  <c r="U128" i="8"/>
  <c r="V128" i="8"/>
  <c r="U129" i="8"/>
  <c r="V129" i="8"/>
  <c r="U130" i="8"/>
  <c r="V130" i="8"/>
  <c r="U131" i="8"/>
  <c r="V131" i="8"/>
  <c r="U132" i="8"/>
  <c r="V132" i="8"/>
  <c r="U133" i="8"/>
  <c r="V133" i="8"/>
  <c r="U134" i="8"/>
  <c r="V134" i="8"/>
  <c r="U135" i="8"/>
  <c r="V135" i="8"/>
  <c r="U136" i="8"/>
  <c r="V136" i="8"/>
  <c r="U137" i="8"/>
  <c r="V137" i="8"/>
  <c r="U138" i="8"/>
  <c r="V138" i="8"/>
  <c r="U139" i="8"/>
  <c r="V139" i="8"/>
  <c r="U140" i="8"/>
  <c r="V140" i="8"/>
  <c r="U141" i="8"/>
  <c r="V141" i="8"/>
  <c r="U142" i="8"/>
  <c r="V142" i="8"/>
  <c r="U143" i="8"/>
  <c r="V143" i="8"/>
  <c r="U144" i="8"/>
  <c r="V144" i="8"/>
  <c r="U145" i="8"/>
  <c r="V145" i="8"/>
  <c r="U146" i="8"/>
  <c r="V146" i="8"/>
  <c r="U147" i="8"/>
  <c r="V147" i="8"/>
  <c r="U148" i="8"/>
  <c r="V148" i="8"/>
  <c r="U149" i="8"/>
  <c r="V149" i="8"/>
  <c r="U150" i="8"/>
  <c r="V150" i="8"/>
  <c r="U151" i="8"/>
  <c r="V151" i="8"/>
  <c r="U152" i="8"/>
  <c r="V152" i="8"/>
  <c r="U153" i="8"/>
  <c r="V153" i="8"/>
  <c r="U154" i="8"/>
  <c r="V154" i="8"/>
  <c r="U155" i="8"/>
  <c r="V155" i="8"/>
  <c r="U156" i="8"/>
  <c r="V156" i="8"/>
  <c r="U157" i="8"/>
  <c r="V157" i="8"/>
  <c r="U158" i="8"/>
  <c r="V158" i="8"/>
  <c r="U159" i="8"/>
  <c r="V159" i="8"/>
  <c r="U160" i="8"/>
  <c r="V160" i="8"/>
  <c r="U161" i="8"/>
  <c r="V161" i="8"/>
  <c r="U162" i="8"/>
  <c r="V162" i="8"/>
  <c r="U163" i="8"/>
  <c r="V163" i="8"/>
  <c r="U164" i="8"/>
  <c r="V164" i="8"/>
  <c r="U165" i="8"/>
  <c r="V165" i="8"/>
  <c r="U166" i="8"/>
  <c r="V166" i="8"/>
  <c r="U167" i="8"/>
  <c r="V167" i="8"/>
  <c r="U168" i="8"/>
  <c r="V168" i="8"/>
  <c r="U169" i="8"/>
  <c r="V169" i="8"/>
  <c r="U170" i="8"/>
  <c r="V170" i="8"/>
  <c r="U171" i="8"/>
  <c r="V171" i="8"/>
  <c r="U172" i="8"/>
  <c r="V172" i="8"/>
  <c r="U173" i="8"/>
  <c r="V173" i="8"/>
  <c r="U174" i="8"/>
  <c r="V174" i="8"/>
  <c r="U175" i="8"/>
  <c r="V175" i="8"/>
  <c r="U176" i="8"/>
  <c r="V176" i="8"/>
  <c r="U177" i="8"/>
  <c r="V177" i="8"/>
  <c r="U178" i="8"/>
  <c r="V178" i="8"/>
  <c r="U179" i="8"/>
  <c r="V179" i="8"/>
  <c r="U180" i="8"/>
  <c r="V180" i="8"/>
  <c r="U181" i="8"/>
  <c r="V181" i="8"/>
  <c r="U182" i="8"/>
  <c r="V182" i="8"/>
  <c r="U183" i="8"/>
  <c r="V183" i="8"/>
  <c r="U184" i="8"/>
  <c r="V184" i="8"/>
  <c r="U185" i="8"/>
  <c r="V185" i="8"/>
  <c r="U186" i="8"/>
  <c r="V186" i="8"/>
  <c r="U187" i="8"/>
  <c r="V187" i="8"/>
  <c r="U188" i="8"/>
  <c r="V188" i="8"/>
  <c r="U189" i="8"/>
  <c r="V189" i="8"/>
  <c r="U190" i="8"/>
  <c r="V190" i="8"/>
  <c r="U191" i="8"/>
  <c r="V191" i="8"/>
  <c r="U192" i="8"/>
  <c r="V192" i="8"/>
  <c r="U193" i="8"/>
  <c r="V193" i="8"/>
  <c r="U194" i="8"/>
  <c r="V194" i="8"/>
  <c r="U195" i="8"/>
  <c r="V195" i="8"/>
  <c r="U196" i="8"/>
  <c r="V196" i="8"/>
  <c r="U197" i="8"/>
  <c r="V197" i="8"/>
  <c r="U198" i="8"/>
  <c r="V198" i="8"/>
  <c r="U199" i="8"/>
  <c r="V199" i="8"/>
  <c r="U200" i="8"/>
  <c r="V200" i="8"/>
  <c r="U201" i="8"/>
  <c r="V201" i="8"/>
  <c r="U202" i="8"/>
  <c r="V202" i="8"/>
  <c r="U203" i="8"/>
  <c r="V203" i="8"/>
  <c r="U204" i="8"/>
  <c r="V204" i="8"/>
  <c r="U205" i="8"/>
  <c r="V205" i="8"/>
  <c r="U206" i="8"/>
  <c r="V206" i="8"/>
  <c r="U207" i="8"/>
  <c r="V207" i="8"/>
  <c r="U208" i="8"/>
  <c r="V208" i="8"/>
  <c r="U209" i="8"/>
  <c r="V209" i="8"/>
  <c r="U210" i="8"/>
  <c r="V210" i="8"/>
  <c r="U211" i="8"/>
  <c r="V211" i="8"/>
  <c r="U212" i="8"/>
  <c r="V212" i="8"/>
  <c r="U213" i="8"/>
  <c r="V213" i="8"/>
  <c r="U214" i="8"/>
  <c r="V214" i="8"/>
  <c r="U215" i="8"/>
  <c r="V215" i="8"/>
  <c r="U216" i="8"/>
  <c r="V216" i="8"/>
  <c r="U217" i="8"/>
  <c r="V217" i="8"/>
  <c r="U218" i="8"/>
  <c r="V218" i="8"/>
  <c r="U219" i="8"/>
  <c r="V219" i="8"/>
  <c r="U220" i="8"/>
  <c r="V220" i="8"/>
  <c r="U221" i="8"/>
  <c r="V221" i="8"/>
  <c r="U222" i="8"/>
  <c r="V222" i="8"/>
  <c r="U223" i="8"/>
  <c r="V223" i="8"/>
  <c r="U224" i="8"/>
  <c r="V224" i="8"/>
  <c r="U225" i="8"/>
  <c r="V225" i="8"/>
  <c r="U226" i="8"/>
  <c r="V226" i="8"/>
  <c r="U227" i="8"/>
  <c r="V227" i="8"/>
  <c r="U228" i="8"/>
  <c r="V228" i="8"/>
  <c r="U229" i="8"/>
  <c r="V229" i="8"/>
  <c r="U230" i="8"/>
  <c r="V230" i="8"/>
  <c r="U231" i="8"/>
  <c r="V231" i="8"/>
  <c r="U232" i="8"/>
  <c r="V232" i="8"/>
  <c r="U233" i="8"/>
  <c r="V233" i="8"/>
  <c r="U234" i="8"/>
  <c r="V234" i="8"/>
  <c r="U235" i="8"/>
  <c r="V235" i="8"/>
  <c r="U236" i="8"/>
  <c r="V236" i="8"/>
  <c r="U237" i="8"/>
  <c r="V237" i="8"/>
  <c r="U238" i="8"/>
  <c r="V238" i="8"/>
  <c r="U239" i="8"/>
  <c r="V239" i="8"/>
  <c r="U240" i="8"/>
  <c r="V240" i="8"/>
  <c r="U241" i="8"/>
  <c r="V241" i="8"/>
  <c r="U242" i="8"/>
  <c r="V242" i="8"/>
  <c r="U243" i="8"/>
  <c r="V243" i="8"/>
  <c r="U244" i="8"/>
  <c r="V244" i="8"/>
  <c r="U245" i="8"/>
  <c r="V245" i="8"/>
  <c r="U246" i="8"/>
  <c r="V246" i="8"/>
  <c r="U247" i="8"/>
  <c r="V247" i="8"/>
  <c r="U248" i="8"/>
  <c r="V248" i="8"/>
  <c r="U249" i="8"/>
  <c r="V249" i="8"/>
  <c r="U250" i="8"/>
  <c r="V250" i="8"/>
  <c r="U251" i="8"/>
  <c r="V251" i="8"/>
  <c r="U252" i="8"/>
  <c r="V252" i="8"/>
  <c r="U253" i="8"/>
  <c r="V253" i="8"/>
  <c r="U254" i="8"/>
  <c r="V254" i="8"/>
  <c r="U255" i="8"/>
  <c r="V255" i="8"/>
  <c r="U256" i="8"/>
  <c r="V256" i="8"/>
  <c r="U257" i="8"/>
  <c r="V257" i="8"/>
  <c r="U258" i="8"/>
  <c r="V258" i="8"/>
  <c r="U259" i="8"/>
  <c r="V259" i="8"/>
  <c r="U260" i="8"/>
  <c r="V260" i="8"/>
  <c r="U261" i="8"/>
  <c r="V261" i="8"/>
  <c r="U262" i="8"/>
  <c r="V262" i="8"/>
  <c r="U263" i="8"/>
  <c r="V263" i="8"/>
  <c r="U264" i="8"/>
  <c r="V264" i="8"/>
  <c r="U265" i="8"/>
  <c r="V265" i="8"/>
  <c r="U266" i="8"/>
  <c r="V266" i="8"/>
  <c r="U267" i="8"/>
  <c r="V267" i="8"/>
  <c r="U268" i="8"/>
  <c r="V268" i="8"/>
  <c r="U269" i="8"/>
  <c r="V269" i="8"/>
  <c r="U270" i="8"/>
  <c r="V270" i="8"/>
  <c r="U271" i="8"/>
  <c r="V271" i="8"/>
  <c r="U272" i="8"/>
  <c r="V272" i="8"/>
  <c r="U273" i="8"/>
  <c r="V273" i="8"/>
  <c r="U274" i="8"/>
  <c r="V274" i="8"/>
  <c r="U275" i="8"/>
  <c r="V275" i="8"/>
  <c r="U276" i="8"/>
  <c r="V276" i="8"/>
  <c r="U277" i="8"/>
  <c r="V277" i="8"/>
  <c r="U278" i="8"/>
  <c r="V278" i="8"/>
  <c r="U279" i="8"/>
  <c r="V279" i="8"/>
  <c r="U280" i="8"/>
  <c r="V280" i="8"/>
  <c r="U281" i="8"/>
  <c r="V281" i="8"/>
  <c r="U282" i="8"/>
  <c r="V282" i="8"/>
  <c r="U283" i="8"/>
  <c r="V283" i="8"/>
  <c r="U284" i="8"/>
  <c r="V284" i="8"/>
  <c r="U285" i="8"/>
  <c r="V285" i="8"/>
  <c r="U286" i="8"/>
  <c r="V286" i="8"/>
  <c r="U287" i="8"/>
  <c r="V287" i="8"/>
  <c r="U288" i="8"/>
  <c r="V288" i="8"/>
  <c r="U289" i="8"/>
  <c r="V289" i="8"/>
  <c r="U290" i="8"/>
  <c r="V290" i="8"/>
  <c r="U291" i="8"/>
  <c r="V291" i="8"/>
  <c r="U292" i="8"/>
  <c r="V292" i="8"/>
  <c r="U293" i="8"/>
  <c r="V293" i="8"/>
  <c r="U294" i="8"/>
  <c r="V294" i="8"/>
  <c r="U295" i="8"/>
  <c r="V295" i="8"/>
  <c r="U296" i="8"/>
  <c r="V296" i="8"/>
  <c r="U297" i="8"/>
  <c r="V297" i="8"/>
  <c r="U298" i="8"/>
  <c r="V298" i="8"/>
  <c r="U299" i="8"/>
  <c r="V299" i="8"/>
  <c r="U300" i="8"/>
  <c r="V300" i="8"/>
  <c r="U301" i="8"/>
  <c r="V301" i="8"/>
  <c r="U302" i="8"/>
  <c r="V302" i="8"/>
  <c r="U303" i="8"/>
  <c r="V303" i="8"/>
  <c r="U304" i="8"/>
  <c r="V304" i="8"/>
  <c r="U305" i="8"/>
  <c r="V305" i="8"/>
  <c r="U306" i="8"/>
  <c r="V306" i="8"/>
  <c r="U307" i="8"/>
  <c r="V307" i="8"/>
  <c r="U308" i="8"/>
  <c r="V308" i="8"/>
  <c r="U309" i="8"/>
  <c r="V309" i="8"/>
  <c r="U310" i="8"/>
  <c r="V310" i="8"/>
  <c r="U311" i="8"/>
  <c r="V311" i="8"/>
  <c r="U312" i="8"/>
  <c r="V312" i="8"/>
  <c r="U313" i="8"/>
  <c r="V313" i="8"/>
  <c r="U314" i="8"/>
  <c r="V314" i="8"/>
  <c r="U315" i="8"/>
  <c r="V315" i="8"/>
  <c r="U316" i="8"/>
  <c r="V316" i="8"/>
  <c r="U317" i="8"/>
  <c r="V317" i="8"/>
  <c r="U318" i="8"/>
  <c r="V318" i="8"/>
  <c r="U319" i="8"/>
  <c r="V319" i="8"/>
  <c r="U320" i="8"/>
  <c r="V320" i="8"/>
  <c r="U321" i="8"/>
  <c r="V321" i="8"/>
  <c r="U322" i="8"/>
  <c r="V322" i="8"/>
  <c r="U323" i="8"/>
  <c r="V323" i="8"/>
  <c r="U324" i="8"/>
  <c r="V324" i="8"/>
  <c r="U325" i="8"/>
  <c r="V325" i="8"/>
  <c r="U326" i="8"/>
  <c r="V326" i="8"/>
  <c r="U327" i="8"/>
  <c r="V327" i="8"/>
  <c r="U328" i="8"/>
  <c r="V328" i="8"/>
  <c r="U329" i="8"/>
  <c r="V329" i="8"/>
  <c r="U330" i="8"/>
  <c r="V330" i="8"/>
  <c r="U331" i="8"/>
  <c r="V331" i="8"/>
  <c r="U332" i="8"/>
  <c r="V332" i="8"/>
  <c r="U333" i="8"/>
  <c r="V333" i="8"/>
  <c r="U334" i="8"/>
  <c r="V334" i="8"/>
  <c r="U335" i="8"/>
  <c r="V335" i="8"/>
  <c r="U336" i="8"/>
  <c r="V336" i="8"/>
  <c r="U337" i="8"/>
  <c r="V337" i="8"/>
  <c r="U338" i="8"/>
  <c r="V338" i="8"/>
  <c r="U339" i="8"/>
  <c r="V339" i="8"/>
  <c r="U340" i="8"/>
  <c r="V340" i="8"/>
  <c r="U341" i="8"/>
  <c r="V341" i="8"/>
  <c r="U342" i="8"/>
  <c r="V342" i="8"/>
  <c r="U343" i="8"/>
  <c r="V343" i="8"/>
  <c r="U344" i="8"/>
  <c r="V344" i="8"/>
  <c r="U345" i="8"/>
  <c r="V345" i="8"/>
  <c r="U346" i="8"/>
  <c r="V346" i="8"/>
  <c r="U347" i="8"/>
  <c r="V347" i="8"/>
  <c r="U348" i="8"/>
  <c r="V348" i="8"/>
  <c r="U349" i="8"/>
  <c r="V349" i="8"/>
  <c r="U350" i="8"/>
  <c r="V350" i="8"/>
  <c r="U351" i="8"/>
  <c r="V351" i="8"/>
  <c r="U352" i="8"/>
  <c r="V352" i="8"/>
  <c r="U353" i="8"/>
  <c r="V353" i="8"/>
  <c r="U354" i="8"/>
  <c r="V354" i="8"/>
  <c r="U355" i="8"/>
  <c r="V355" i="8"/>
  <c r="U356" i="8"/>
  <c r="V356" i="8"/>
  <c r="U357" i="8"/>
  <c r="V357" i="8"/>
  <c r="U358" i="8"/>
  <c r="V358" i="8"/>
  <c r="U359" i="8"/>
  <c r="V359" i="8"/>
  <c r="U360" i="8"/>
  <c r="V360" i="8"/>
  <c r="U361" i="8"/>
  <c r="V361" i="8"/>
  <c r="U362" i="8"/>
  <c r="V362" i="8"/>
  <c r="U363" i="8"/>
  <c r="V363" i="8"/>
  <c r="U364" i="8"/>
  <c r="V364" i="8"/>
  <c r="U365" i="8"/>
  <c r="V365" i="8"/>
  <c r="U366" i="8"/>
  <c r="V366" i="8"/>
  <c r="U367" i="8"/>
  <c r="V367" i="8"/>
  <c r="U368" i="8"/>
  <c r="V368" i="8"/>
  <c r="U369" i="8"/>
  <c r="V369" i="8"/>
  <c r="U370" i="8"/>
  <c r="V370" i="8"/>
  <c r="U371" i="8"/>
  <c r="V371" i="8"/>
  <c r="U372" i="8"/>
  <c r="V372" i="8"/>
  <c r="U373" i="8"/>
  <c r="V373" i="8"/>
  <c r="U374" i="8"/>
  <c r="V374" i="8"/>
  <c r="U375" i="8"/>
  <c r="V375" i="8"/>
  <c r="U376" i="8"/>
  <c r="V376" i="8"/>
  <c r="U377" i="8"/>
  <c r="V377" i="8"/>
  <c r="U378" i="8"/>
  <c r="V378" i="8"/>
  <c r="U379" i="8"/>
  <c r="V379" i="8"/>
  <c r="U380" i="8"/>
  <c r="V380" i="8"/>
  <c r="U381" i="8"/>
  <c r="V381" i="8"/>
  <c r="U382" i="8"/>
  <c r="V382" i="8"/>
  <c r="U383" i="8"/>
  <c r="V383" i="8"/>
  <c r="U384" i="8"/>
  <c r="V384" i="8"/>
  <c r="U385" i="8"/>
  <c r="V385" i="8"/>
  <c r="U386" i="8"/>
  <c r="V386" i="8"/>
  <c r="U387" i="8"/>
  <c r="V387" i="8"/>
  <c r="U388" i="8"/>
  <c r="V388" i="8"/>
  <c r="U389" i="8"/>
  <c r="V389" i="8"/>
  <c r="U390" i="8"/>
  <c r="V390" i="8"/>
  <c r="U391" i="8"/>
  <c r="V391" i="8"/>
  <c r="U392" i="8"/>
  <c r="V392" i="8"/>
  <c r="U393" i="8"/>
  <c r="V393" i="8"/>
  <c r="U394" i="8"/>
  <c r="V394" i="8"/>
  <c r="U395" i="8"/>
  <c r="V395" i="8"/>
  <c r="U396" i="8"/>
  <c r="V396" i="8"/>
  <c r="U397" i="8"/>
  <c r="V397" i="8"/>
  <c r="V5" i="8"/>
  <c r="U5"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144" i="8"/>
  <c r="T145" i="8"/>
  <c r="T146" i="8"/>
  <c r="T147" i="8"/>
  <c r="T148" i="8"/>
  <c r="T149" i="8"/>
  <c r="T150" i="8"/>
  <c r="T151" i="8"/>
  <c r="T152" i="8"/>
  <c r="T153" i="8"/>
  <c r="T154" i="8"/>
  <c r="T155" i="8"/>
  <c r="T156" i="8"/>
  <c r="T157" i="8"/>
  <c r="T158" i="8"/>
  <c r="T159" i="8"/>
  <c r="T160" i="8"/>
  <c r="T161" i="8"/>
  <c r="T162" i="8"/>
  <c r="T163" i="8"/>
  <c r="T164" i="8"/>
  <c r="T165" i="8"/>
  <c r="T166" i="8"/>
  <c r="T167" i="8"/>
  <c r="T168" i="8"/>
  <c r="T169" i="8"/>
  <c r="T170" i="8"/>
  <c r="T171" i="8"/>
  <c r="T172" i="8"/>
  <c r="T173" i="8"/>
  <c r="T174" i="8"/>
  <c r="T175" i="8"/>
  <c r="T176" i="8"/>
  <c r="T177" i="8"/>
  <c r="T178" i="8"/>
  <c r="T179" i="8"/>
  <c r="T180" i="8"/>
  <c r="T181" i="8"/>
  <c r="T182" i="8"/>
  <c r="T183"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T209" i="8"/>
  <c r="T210" i="8"/>
  <c r="T211" i="8"/>
  <c r="T212" i="8"/>
  <c r="T213" i="8"/>
  <c r="T214" i="8"/>
  <c r="T215" i="8"/>
  <c r="T216" i="8"/>
  <c r="T217" i="8"/>
  <c r="T218" i="8"/>
  <c r="T219" i="8"/>
  <c r="T220" i="8"/>
  <c r="T221" i="8"/>
  <c r="T222" i="8"/>
  <c r="T223" i="8"/>
  <c r="T224" i="8"/>
  <c r="T225" i="8"/>
  <c r="T226" i="8"/>
  <c r="T227" i="8"/>
  <c r="T228" i="8"/>
  <c r="T229" i="8"/>
  <c r="T230" i="8"/>
  <c r="T231" i="8"/>
  <c r="T232" i="8"/>
  <c r="T233" i="8"/>
  <c r="T234" i="8"/>
  <c r="T235" i="8"/>
  <c r="T236" i="8"/>
  <c r="T237" i="8"/>
  <c r="T238" i="8"/>
  <c r="T239" i="8"/>
  <c r="T240" i="8"/>
  <c r="T241" i="8"/>
  <c r="T242" i="8"/>
  <c r="T243" i="8"/>
  <c r="T244" i="8"/>
  <c r="T245" i="8"/>
  <c r="T246" i="8"/>
  <c r="T247" i="8"/>
  <c r="T248" i="8"/>
  <c r="T249" i="8"/>
  <c r="T250" i="8"/>
  <c r="T251" i="8"/>
  <c r="T252" i="8"/>
  <c r="T253" i="8"/>
  <c r="T254" i="8"/>
  <c r="T255" i="8"/>
  <c r="T256" i="8"/>
  <c r="T257" i="8"/>
  <c r="T258" i="8"/>
  <c r="T259" i="8"/>
  <c r="T260" i="8"/>
  <c r="T261" i="8"/>
  <c r="T262" i="8"/>
  <c r="T263" i="8"/>
  <c r="T264" i="8"/>
  <c r="T265" i="8"/>
  <c r="T266" i="8"/>
  <c r="T267" i="8"/>
  <c r="T268" i="8"/>
  <c r="T269" i="8"/>
  <c r="T270" i="8"/>
  <c r="T271" i="8"/>
  <c r="T272" i="8"/>
  <c r="T273" i="8"/>
  <c r="T274" i="8"/>
  <c r="T275" i="8"/>
  <c r="T276" i="8"/>
  <c r="T277" i="8"/>
  <c r="T278" i="8"/>
  <c r="T279" i="8"/>
  <c r="T280" i="8"/>
  <c r="T281" i="8"/>
  <c r="T282" i="8"/>
  <c r="T283" i="8"/>
  <c r="T284" i="8"/>
  <c r="T285" i="8"/>
  <c r="T286" i="8"/>
  <c r="T287" i="8"/>
  <c r="T288" i="8"/>
  <c r="T289" i="8"/>
  <c r="T290" i="8"/>
  <c r="T291" i="8"/>
  <c r="T292" i="8"/>
  <c r="T293" i="8"/>
  <c r="T294" i="8"/>
  <c r="T295" i="8"/>
  <c r="T296" i="8"/>
  <c r="T297" i="8"/>
  <c r="T298" i="8"/>
  <c r="T299" i="8"/>
  <c r="T300" i="8"/>
  <c r="T301" i="8"/>
  <c r="T302" i="8"/>
  <c r="T303" i="8"/>
  <c r="T304" i="8"/>
  <c r="T305" i="8"/>
  <c r="T306" i="8"/>
  <c r="T307" i="8"/>
  <c r="T308" i="8"/>
  <c r="T309" i="8"/>
  <c r="T310" i="8"/>
  <c r="T311" i="8"/>
  <c r="T312" i="8"/>
  <c r="T313" i="8"/>
  <c r="T314" i="8"/>
  <c r="T315" i="8"/>
  <c r="T316" i="8"/>
  <c r="T317" i="8"/>
  <c r="T318" i="8"/>
  <c r="T319" i="8"/>
  <c r="T320" i="8"/>
  <c r="T321" i="8"/>
  <c r="T322" i="8"/>
  <c r="T323" i="8"/>
  <c r="T324" i="8"/>
  <c r="T325" i="8"/>
  <c r="T326" i="8"/>
  <c r="T327" i="8"/>
  <c r="T328" i="8"/>
  <c r="T329" i="8"/>
  <c r="T330" i="8"/>
  <c r="T331" i="8"/>
  <c r="T332" i="8"/>
  <c r="T333" i="8"/>
  <c r="T334" i="8"/>
  <c r="T335" i="8"/>
  <c r="T336" i="8"/>
  <c r="T337" i="8"/>
  <c r="T338" i="8"/>
  <c r="T339" i="8"/>
  <c r="T340" i="8"/>
  <c r="T341" i="8"/>
  <c r="T342" i="8"/>
  <c r="T343" i="8"/>
  <c r="T344" i="8"/>
  <c r="T345" i="8"/>
  <c r="T346" i="8"/>
  <c r="T347" i="8"/>
  <c r="T348" i="8"/>
  <c r="T349" i="8"/>
  <c r="T350" i="8"/>
  <c r="T351" i="8"/>
  <c r="T352" i="8"/>
  <c r="T353" i="8"/>
  <c r="T354" i="8"/>
  <c r="T355" i="8"/>
  <c r="T356" i="8"/>
  <c r="T357" i="8"/>
  <c r="T358" i="8"/>
  <c r="T359" i="8"/>
  <c r="T360" i="8"/>
  <c r="T361" i="8"/>
  <c r="T362" i="8"/>
  <c r="T363" i="8"/>
  <c r="T364" i="8"/>
  <c r="T365" i="8"/>
  <c r="T366" i="8"/>
  <c r="T367" i="8"/>
  <c r="T368" i="8"/>
  <c r="T369" i="8"/>
  <c r="T370" i="8"/>
  <c r="T6" i="8"/>
  <c r="T7" i="8"/>
  <c r="T8" i="8"/>
  <c r="T9" i="8"/>
  <c r="T10" i="8"/>
  <c r="H5" i="8"/>
  <c r="X366" i="9"/>
  <c r="X367" i="9"/>
  <c r="X368" i="9"/>
  <c r="X369" i="9"/>
  <c r="X370" i="9"/>
  <c r="X371" i="9"/>
  <c r="X372" i="9"/>
  <c r="X373" i="9"/>
  <c r="X374" i="9"/>
  <c r="X375" i="9"/>
  <c r="X376" i="9"/>
  <c r="X377" i="9"/>
  <c r="X378" i="9"/>
  <c r="X379" i="9"/>
  <c r="X380" i="9"/>
  <c r="X381" i="9"/>
  <c r="X382" i="9"/>
  <c r="X383" i="9"/>
  <c r="X384" i="9"/>
  <c r="X385" i="9"/>
  <c r="X386" i="9"/>
  <c r="X387" i="9"/>
  <c r="X388" i="9"/>
  <c r="X389" i="9"/>
  <c r="X390" i="9"/>
  <c r="X391" i="9"/>
  <c r="X392" i="9"/>
  <c r="X393" i="9"/>
  <c r="X394" i="9"/>
  <c r="X395" i="9"/>
  <c r="X396" i="9"/>
  <c r="X397" i="9"/>
  <c r="X398" i="9"/>
  <c r="X399" i="9"/>
  <c r="X400" i="9"/>
  <c r="X401" i="9"/>
  <c r="X402" i="9"/>
  <c r="X403" i="9"/>
  <c r="X404" i="9"/>
  <c r="X405" i="9"/>
  <c r="X406" i="9"/>
  <c r="X407" i="9"/>
  <c r="X408" i="9"/>
  <c r="X409" i="9"/>
  <c r="X410" i="9"/>
  <c r="X411" i="9"/>
  <c r="X412" i="9"/>
  <c r="X413" i="9"/>
  <c r="X414" i="9"/>
  <c r="X415" i="9"/>
  <c r="X416" i="9"/>
  <c r="X417" i="9"/>
  <c r="X418" i="9"/>
  <c r="X419" i="9"/>
  <c r="X420" i="9"/>
  <c r="X421" i="9"/>
  <c r="X422" i="9"/>
  <c r="X423" i="9"/>
  <c r="X424" i="9"/>
  <c r="X425" i="9"/>
  <c r="X426" i="9"/>
  <c r="X427" i="9"/>
  <c r="X428" i="9"/>
  <c r="X429" i="9"/>
  <c r="X430" i="9"/>
  <c r="X431" i="9"/>
  <c r="X432" i="9"/>
  <c r="X433" i="9"/>
  <c r="X434" i="9"/>
  <c r="X435" i="9"/>
  <c r="X436" i="9"/>
  <c r="X437" i="9"/>
  <c r="X438" i="9"/>
  <c r="X439" i="9"/>
  <c r="X440" i="9"/>
  <c r="X441" i="9"/>
  <c r="X442" i="9"/>
  <c r="X443" i="9"/>
  <c r="X444" i="9"/>
  <c r="X445" i="9"/>
  <c r="X446" i="9"/>
  <c r="X447" i="9"/>
  <c r="X448" i="9"/>
  <c r="X449" i="9"/>
  <c r="X450" i="9"/>
  <c r="X451" i="9"/>
  <c r="X452" i="9"/>
  <c r="X453" i="9"/>
  <c r="X454" i="9"/>
  <c r="X455" i="9"/>
  <c r="X456" i="9"/>
  <c r="X457" i="9"/>
  <c r="X458" i="9"/>
  <c r="X459" i="9"/>
  <c r="X460" i="9"/>
  <c r="X461" i="9"/>
  <c r="X462" i="9"/>
  <c r="X463" i="9"/>
  <c r="X464" i="9"/>
  <c r="X465" i="9"/>
  <c r="X466" i="9"/>
  <c r="X467" i="9"/>
  <c r="X468" i="9"/>
  <c r="X469" i="9"/>
  <c r="X470" i="9"/>
  <c r="X471" i="9"/>
  <c r="X472" i="9"/>
  <c r="X473" i="9"/>
  <c r="X474" i="9"/>
  <c r="X475" i="9"/>
  <c r="X476" i="9"/>
  <c r="X477" i="9"/>
  <c r="X478" i="9"/>
  <c r="X479" i="9"/>
  <c r="X480" i="9"/>
  <c r="X481" i="9"/>
  <c r="X482" i="9"/>
  <c r="X483" i="9"/>
  <c r="X484" i="9"/>
  <c r="X485" i="9"/>
  <c r="X486" i="9"/>
  <c r="X487" i="9"/>
  <c r="X488" i="9"/>
  <c r="X489" i="9"/>
  <c r="X490" i="9"/>
  <c r="X491" i="9"/>
  <c r="X492" i="9"/>
  <c r="X493" i="9"/>
  <c r="X494" i="9"/>
  <c r="X495" i="9"/>
  <c r="X496" i="9"/>
  <c r="X497" i="9"/>
  <c r="X498" i="9"/>
  <c r="X499" i="9"/>
  <c r="X500" i="9"/>
  <c r="X501" i="9"/>
  <c r="X502" i="9"/>
  <c r="X503" i="9"/>
  <c r="X504" i="9"/>
  <c r="X505" i="9"/>
  <c r="X506" i="9"/>
  <c r="X507" i="9"/>
  <c r="X508" i="9"/>
  <c r="X509" i="9"/>
  <c r="X510" i="9"/>
  <c r="X511" i="9"/>
  <c r="X512" i="9"/>
  <c r="X513" i="9"/>
  <c r="X514" i="9"/>
  <c r="X515" i="9"/>
  <c r="X516" i="9"/>
  <c r="X517" i="9"/>
  <c r="X518" i="9"/>
  <c r="X519" i="9"/>
  <c r="X520" i="9"/>
  <c r="X521" i="9"/>
  <c r="X522" i="9"/>
  <c r="X523" i="9"/>
  <c r="X524" i="9"/>
  <c r="X525" i="9"/>
  <c r="X526" i="9"/>
  <c r="X527" i="9"/>
  <c r="X528" i="9"/>
  <c r="X529" i="9"/>
  <c r="X530" i="9"/>
  <c r="X531" i="9"/>
  <c r="X532" i="9"/>
  <c r="X533" i="9"/>
  <c r="X365" i="9"/>
  <c r="S5" i="8"/>
  <c r="S6" i="8"/>
  <c r="S7" i="8"/>
  <c r="S8"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49" i="8"/>
  <c r="S50" i="8"/>
  <c r="S51" i="8"/>
  <c r="S52" i="8"/>
  <c r="S53" i="8"/>
  <c r="S54" i="8"/>
  <c r="S55" i="8"/>
  <c r="S56" i="8"/>
  <c r="S57" i="8"/>
  <c r="S58" i="8"/>
  <c r="S59" i="8"/>
  <c r="S60" i="8"/>
  <c r="S61" i="8"/>
  <c r="S62" i="8"/>
  <c r="S63" i="8"/>
  <c r="S64" i="8"/>
  <c r="S65" i="8"/>
  <c r="S66" i="8"/>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104" i="8"/>
  <c r="S105" i="8"/>
  <c r="S106" i="8"/>
  <c r="S107" i="8"/>
  <c r="S108" i="8"/>
  <c r="S109" i="8"/>
  <c r="S110"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144" i="8"/>
  <c r="S145" i="8"/>
  <c r="S146" i="8"/>
  <c r="S147" i="8"/>
  <c r="S148" i="8"/>
  <c r="S149" i="8"/>
  <c r="S150" i="8"/>
  <c r="S151" i="8"/>
  <c r="S152" i="8"/>
  <c r="S153" i="8"/>
  <c r="S154" i="8"/>
  <c r="S155" i="8"/>
  <c r="S156" i="8"/>
  <c r="S157" i="8"/>
  <c r="S158" i="8"/>
  <c r="S159" i="8"/>
  <c r="S160" i="8"/>
  <c r="S161" i="8"/>
  <c r="S162" i="8"/>
  <c r="S163" i="8"/>
  <c r="S164" i="8"/>
  <c r="S165" i="8"/>
  <c r="S166" i="8"/>
  <c r="S167" i="8"/>
  <c r="S168" i="8"/>
  <c r="S169" i="8"/>
  <c r="S170" i="8"/>
  <c r="S171" i="8"/>
  <c r="S172" i="8"/>
  <c r="S173" i="8"/>
  <c r="S174" i="8"/>
  <c r="S175" i="8"/>
  <c r="S176" i="8"/>
  <c r="S177" i="8"/>
  <c r="S178" i="8"/>
  <c r="S179" i="8"/>
  <c r="S180" i="8"/>
  <c r="S181" i="8"/>
  <c r="S182" i="8"/>
  <c r="S183" i="8"/>
  <c r="S184" i="8"/>
  <c r="S185" i="8"/>
  <c r="S186" i="8"/>
  <c r="S187" i="8"/>
  <c r="S188" i="8"/>
  <c r="S189" i="8"/>
  <c r="S190" i="8"/>
  <c r="S191" i="8"/>
  <c r="S192" i="8"/>
  <c r="S193" i="8"/>
  <c r="S194" i="8"/>
  <c r="S195" i="8"/>
  <c r="S196" i="8"/>
  <c r="S197" i="8"/>
  <c r="S198" i="8"/>
  <c r="S199" i="8"/>
  <c r="S200" i="8"/>
  <c r="S201" i="8"/>
  <c r="S202" i="8"/>
  <c r="S203" i="8"/>
  <c r="S204" i="8"/>
  <c r="S205" i="8"/>
  <c r="S206" i="8"/>
  <c r="S207" i="8"/>
  <c r="S208" i="8"/>
  <c r="S209" i="8"/>
  <c r="S210" i="8"/>
  <c r="S211" i="8"/>
  <c r="S212" i="8"/>
  <c r="S213" i="8"/>
  <c r="S214" i="8"/>
  <c r="S215" i="8"/>
  <c r="S216" i="8"/>
  <c r="S217" i="8"/>
  <c r="S218" i="8"/>
  <c r="S219" i="8"/>
  <c r="S220" i="8"/>
  <c r="S221" i="8"/>
  <c r="S222" i="8"/>
  <c r="S223" i="8"/>
  <c r="S224" i="8"/>
  <c r="S225" i="8"/>
  <c r="S226" i="8"/>
  <c r="S227" i="8"/>
  <c r="S228" i="8"/>
  <c r="S229" i="8"/>
  <c r="S230" i="8"/>
  <c r="S231" i="8"/>
  <c r="S232" i="8"/>
  <c r="S233" i="8"/>
  <c r="S234" i="8"/>
  <c r="S235" i="8"/>
  <c r="S236" i="8"/>
  <c r="S237" i="8"/>
  <c r="S238" i="8"/>
  <c r="S239" i="8"/>
  <c r="S240" i="8"/>
  <c r="S241" i="8"/>
  <c r="S242" i="8"/>
  <c r="S243" i="8"/>
  <c r="S244" i="8"/>
  <c r="S245" i="8"/>
  <c r="S246" i="8"/>
  <c r="S247" i="8"/>
  <c r="S248" i="8"/>
  <c r="S249" i="8"/>
  <c r="S250" i="8"/>
  <c r="S251" i="8"/>
  <c r="S252" i="8"/>
  <c r="S253" i="8"/>
  <c r="S254" i="8"/>
  <c r="S255" i="8"/>
  <c r="S256" i="8"/>
  <c r="S257" i="8"/>
  <c r="S258" i="8"/>
  <c r="S259" i="8"/>
  <c r="S260" i="8"/>
  <c r="S261" i="8"/>
  <c r="S262" i="8"/>
  <c r="S263" i="8"/>
  <c r="S264" i="8"/>
  <c r="S265" i="8"/>
  <c r="S266" i="8"/>
  <c r="S267" i="8"/>
  <c r="S268" i="8"/>
  <c r="S269" i="8"/>
  <c r="S270" i="8"/>
  <c r="S271" i="8"/>
  <c r="S272" i="8"/>
  <c r="S273" i="8"/>
  <c r="S274" i="8"/>
  <c r="S275" i="8"/>
  <c r="S276" i="8"/>
  <c r="S277" i="8"/>
  <c r="S278" i="8"/>
  <c r="S279" i="8"/>
  <c r="S280" i="8"/>
  <c r="S281" i="8"/>
  <c r="S282" i="8"/>
  <c r="S283" i="8"/>
  <c r="S284" i="8"/>
  <c r="S285" i="8"/>
  <c r="S286" i="8"/>
  <c r="S287" i="8"/>
  <c r="S288" i="8"/>
  <c r="S289" i="8"/>
  <c r="S290" i="8"/>
  <c r="S291" i="8"/>
  <c r="S292" i="8"/>
  <c r="S293" i="8"/>
  <c r="S294" i="8"/>
  <c r="S295" i="8"/>
  <c r="S296" i="8"/>
  <c r="S297" i="8"/>
  <c r="S298" i="8"/>
  <c r="S299" i="8"/>
  <c r="S300" i="8"/>
  <c r="S301" i="8"/>
  <c r="S302" i="8"/>
  <c r="S303" i="8"/>
  <c r="S304" i="8"/>
  <c r="S305" i="8"/>
  <c r="S306" i="8"/>
  <c r="S307" i="8"/>
  <c r="S308" i="8"/>
  <c r="S309" i="8"/>
  <c r="S310" i="8"/>
  <c r="S311" i="8"/>
  <c r="S312" i="8"/>
  <c r="S313" i="8"/>
  <c r="S314" i="8"/>
  <c r="S315" i="8"/>
  <c r="S316" i="8"/>
  <c r="S317" i="8"/>
  <c r="S318" i="8"/>
  <c r="S319" i="8"/>
  <c r="S320" i="8"/>
  <c r="S321" i="8"/>
  <c r="S322" i="8"/>
  <c r="S323" i="8"/>
  <c r="S324" i="8"/>
  <c r="S325" i="8"/>
  <c r="S326" i="8"/>
  <c r="S327" i="8"/>
  <c r="S328" i="8"/>
  <c r="S329" i="8"/>
  <c r="S330" i="8"/>
  <c r="S331" i="8"/>
  <c r="S332" i="8"/>
  <c r="S333" i="8"/>
  <c r="S334" i="8"/>
  <c r="S335" i="8"/>
  <c r="S336" i="8"/>
  <c r="S337" i="8"/>
  <c r="S338" i="8"/>
  <c r="S339" i="8"/>
  <c r="S340" i="8"/>
  <c r="S341" i="8"/>
  <c r="S342" i="8"/>
  <c r="S343" i="8"/>
  <c r="S344" i="8"/>
  <c r="S345" i="8"/>
  <c r="S346" i="8"/>
  <c r="S347" i="8"/>
  <c r="S348" i="8"/>
  <c r="S349" i="8"/>
  <c r="S350" i="8"/>
  <c r="S351" i="8"/>
  <c r="S352" i="8"/>
  <c r="S353" i="8"/>
  <c r="S354" i="8"/>
  <c r="S355" i="8"/>
  <c r="S356" i="8"/>
  <c r="S357" i="8"/>
  <c r="S358" i="8"/>
  <c r="S359" i="8"/>
  <c r="S360" i="8"/>
  <c r="S361" i="8"/>
  <c r="S362" i="8"/>
  <c r="S363" i="8"/>
  <c r="S364" i="8"/>
  <c r="S365" i="8"/>
  <c r="S366" i="8"/>
  <c r="S367" i="8"/>
  <c r="S368" i="8"/>
  <c r="S370" i="8"/>
  <c r="S369" i="8"/>
  <c r="G5" i="8"/>
  <c r="AE1" i="8"/>
  <c r="AC1" i="8"/>
  <c r="AD1" i="8"/>
  <c r="K1" i="8"/>
  <c r="L1" i="8"/>
  <c r="M1" i="8"/>
  <c r="N1" i="8"/>
  <c r="O1" i="8"/>
  <c r="P1" i="8"/>
  <c r="Q1" i="8"/>
  <c r="R1" i="8"/>
  <c r="J1" i="8"/>
  <c r="H1" i="8"/>
  <c r="I1" i="8"/>
  <c r="G1" i="8"/>
  <c r="F1" i="8"/>
  <c r="R7" i="8"/>
  <c r="R9" i="8"/>
  <c r="Z8" i="8"/>
  <c r="F9" i="8"/>
  <c r="F8" i="8"/>
  <c r="H8" i="8" s="1"/>
  <c r="F7" i="8"/>
  <c r="J5"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9"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7"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10" i="8"/>
  <c r="AA1" i="8" l="1"/>
  <c r="AB1" i="8"/>
  <c r="S1"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9"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7" i="8"/>
  <c r="J277" i="8"/>
  <c r="J278" i="8"/>
  <c r="J279" i="8"/>
  <c r="J280" i="8"/>
  <c r="J281" i="8"/>
  <c r="J282" i="8"/>
  <c r="J283" i="8"/>
  <c r="J284" i="8"/>
  <c r="J285" i="8"/>
  <c r="J286" i="8"/>
  <c r="J287" i="8"/>
  <c r="J288" i="8"/>
  <c r="J289" i="8"/>
  <c r="J290" i="8"/>
  <c r="J291" i="8"/>
  <c r="J8"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I11" i="8"/>
  <c r="I12" i="8"/>
  <c r="I13" i="8"/>
  <c r="I14" i="8"/>
  <c r="I15" i="8"/>
  <c r="I16" i="8"/>
  <c r="I10" i="8"/>
  <c r="H6" i="8"/>
  <c r="J6" i="8" s="1"/>
  <c r="G6" i="8"/>
  <c r="G17" i="8"/>
  <c r="G18" i="8"/>
  <c r="G19" i="8"/>
  <c r="G20" i="8"/>
  <c r="G21" i="8"/>
  <c r="G22" i="8"/>
  <c r="G23" i="8"/>
  <c r="G24" i="8"/>
  <c r="G25" i="8"/>
  <c r="G26" i="8"/>
  <c r="I26" i="8" s="1"/>
  <c r="G27" i="8"/>
  <c r="G28" i="8"/>
  <c r="G29" i="8"/>
  <c r="G30" i="8"/>
  <c r="G31" i="8"/>
  <c r="G32" i="8"/>
  <c r="G33" i="8"/>
  <c r="G34" i="8"/>
  <c r="G35" i="8"/>
  <c r="G36" i="8"/>
  <c r="G37" i="8"/>
  <c r="G38" i="8"/>
  <c r="G39" i="8"/>
  <c r="G40" i="8"/>
  <c r="G41" i="8"/>
  <c r="G42" i="8"/>
  <c r="I42" i="8" s="1"/>
  <c r="G43" i="8"/>
  <c r="G44" i="8"/>
  <c r="G45" i="8"/>
  <c r="G46" i="8"/>
  <c r="G47" i="8"/>
  <c r="G48" i="8"/>
  <c r="G49" i="8"/>
  <c r="G50" i="8"/>
  <c r="G51" i="8"/>
  <c r="G52" i="8"/>
  <c r="G53" i="8"/>
  <c r="G54" i="8"/>
  <c r="G55" i="8"/>
  <c r="G56" i="8"/>
  <c r="G57" i="8"/>
  <c r="G58" i="8"/>
  <c r="I58" i="8" s="1"/>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I90" i="8" s="1"/>
  <c r="G91" i="8"/>
  <c r="G92" i="8"/>
  <c r="G93" i="8"/>
  <c r="G94" i="8"/>
  <c r="G95" i="8"/>
  <c r="G96" i="8"/>
  <c r="G97" i="8"/>
  <c r="G98" i="8"/>
  <c r="G99" i="8"/>
  <c r="G100" i="8"/>
  <c r="G101" i="8"/>
  <c r="G102" i="8"/>
  <c r="G103" i="8"/>
  <c r="G104" i="8"/>
  <c r="G105" i="8"/>
  <c r="G106" i="8"/>
  <c r="I106" i="8" s="1"/>
  <c r="G107" i="8"/>
  <c r="G108" i="8"/>
  <c r="G109" i="8"/>
  <c r="G110" i="8"/>
  <c r="G111" i="8"/>
  <c r="G112" i="8"/>
  <c r="G113" i="8"/>
  <c r="G114" i="8"/>
  <c r="G115" i="8"/>
  <c r="G116" i="8"/>
  <c r="G117" i="8"/>
  <c r="G118" i="8"/>
  <c r="G119" i="8"/>
  <c r="G120" i="8"/>
  <c r="G121" i="8"/>
  <c r="G122" i="8"/>
  <c r="I122" i="8" s="1"/>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I154" i="8" s="1"/>
  <c r="G155" i="8"/>
  <c r="G156" i="8"/>
  <c r="G157" i="8"/>
  <c r="G158" i="8"/>
  <c r="G9" i="8"/>
  <c r="G159" i="8"/>
  <c r="G160" i="8"/>
  <c r="G161" i="8"/>
  <c r="G162" i="8"/>
  <c r="G163" i="8"/>
  <c r="G164" i="8"/>
  <c r="G165" i="8"/>
  <c r="G166" i="8"/>
  <c r="G167" i="8"/>
  <c r="G168" i="8"/>
  <c r="G169" i="8"/>
  <c r="I169" i="8" s="1"/>
  <c r="G170" i="8"/>
  <c r="G171" i="8"/>
  <c r="G172" i="8"/>
  <c r="G173" i="8"/>
  <c r="G174" i="8"/>
  <c r="G175" i="8"/>
  <c r="G176" i="8"/>
  <c r="G177" i="8"/>
  <c r="G178" i="8"/>
  <c r="G179" i="8"/>
  <c r="G180" i="8"/>
  <c r="G181" i="8"/>
  <c r="G182" i="8"/>
  <c r="G183" i="8"/>
  <c r="G184" i="8"/>
  <c r="G185" i="8"/>
  <c r="I185" i="8" s="1"/>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I217" i="8" s="1"/>
  <c r="G218" i="8"/>
  <c r="G219" i="8"/>
  <c r="G220" i="8"/>
  <c r="G221" i="8"/>
  <c r="G222" i="8"/>
  <c r="G223" i="8"/>
  <c r="G224" i="8"/>
  <c r="G225" i="8"/>
  <c r="G226" i="8"/>
  <c r="G227" i="8"/>
  <c r="G228" i="8"/>
  <c r="G229" i="8"/>
  <c r="G230" i="8"/>
  <c r="G231" i="8"/>
  <c r="G232" i="8"/>
  <c r="G233" i="8"/>
  <c r="I233" i="8" s="1"/>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7" i="8"/>
  <c r="I7" i="8" s="1"/>
  <c r="G277" i="8"/>
  <c r="G278" i="8"/>
  <c r="G279" i="8"/>
  <c r="G280" i="8"/>
  <c r="G281" i="8"/>
  <c r="G282" i="8"/>
  <c r="G283" i="8"/>
  <c r="G284" i="8"/>
  <c r="G285" i="8"/>
  <c r="G286" i="8"/>
  <c r="G287" i="8"/>
  <c r="G288" i="8"/>
  <c r="G289" i="8"/>
  <c r="G290" i="8"/>
  <c r="G291" i="8"/>
  <c r="G8"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I339" i="8" s="1"/>
  <c r="G340" i="8"/>
  <c r="G341" i="8"/>
  <c r="G342" i="8"/>
  <c r="G343" i="8"/>
  <c r="G344" i="8"/>
  <c r="G345" i="8"/>
  <c r="G346" i="8"/>
  <c r="G347" i="8"/>
  <c r="G348" i="8"/>
  <c r="G349" i="8"/>
  <c r="G350" i="8"/>
  <c r="G351" i="8"/>
  <c r="G352" i="8"/>
  <c r="G353" i="8"/>
  <c r="G354" i="8"/>
  <c r="G355" i="8"/>
  <c r="G356" i="8"/>
  <c r="G357" i="8"/>
  <c r="G358" i="8"/>
  <c r="G359" i="8"/>
  <c r="G360" i="8"/>
  <c r="G361" i="8"/>
  <c r="I361" i="8" s="1"/>
  <c r="G362" i="8"/>
  <c r="G363" i="8"/>
  <c r="G364" i="8"/>
  <c r="G365" i="8"/>
  <c r="G366" i="8"/>
  <c r="G367" i="8"/>
  <c r="G368" i="8"/>
  <c r="G369" i="8"/>
  <c r="G370" i="8"/>
  <c r="N534" i="9"/>
  <c r="O534" i="9"/>
  <c r="P534" i="9"/>
  <c r="Q534" i="9"/>
  <c r="R534" i="9"/>
  <c r="S534" i="9"/>
  <c r="T534" i="9"/>
  <c r="U534" i="9"/>
  <c r="M534" i="9"/>
  <c r="C23" i="6"/>
  <c r="C22" i="6"/>
  <c r="I345" i="8" l="1"/>
  <c r="I201" i="8"/>
  <c r="I138" i="8"/>
  <c r="I74" i="8"/>
  <c r="I318" i="8"/>
  <c r="I287" i="8"/>
  <c r="I256" i="8"/>
  <c r="I334" i="8"/>
  <c r="I326" i="8"/>
  <c r="I310" i="8"/>
  <c r="I302" i="8"/>
  <c r="I294" i="8"/>
  <c r="I279" i="8"/>
  <c r="I272" i="8"/>
  <c r="I264" i="8"/>
  <c r="I248" i="8"/>
  <c r="G372" i="8"/>
  <c r="I372" i="8" s="1"/>
  <c r="I5" i="8"/>
  <c r="I369" i="8"/>
  <c r="I365" i="8"/>
  <c r="I357" i="8"/>
  <c r="I353" i="8"/>
  <c r="I349" i="8"/>
  <c r="I367" i="8"/>
  <c r="I363" i="8"/>
  <c r="I359" i="8"/>
  <c r="I355" i="8"/>
  <c r="I351" i="8"/>
  <c r="I347" i="8"/>
  <c r="I343" i="8"/>
  <c r="I335" i="8"/>
  <c r="I331" i="8"/>
  <c r="I327" i="8"/>
  <c r="I323" i="8"/>
  <c r="I319" i="8"/>
  <c r="I315" i="8"/>
  <c r="I311" i="8"/>
  <c r="I307" i="8"/>
  <c r="I303" i="8"/>
  <c r="I299" i="8"/>
  <c r="I295" i="8"/>
  <c r="I8" i="8"/>
  <c r="I288" i="8"/>
  <c r="I284" i="8"/>
  <c r="I280" i="8"/>
  <c r="I273" i="8"/>
  <c r="I269" i="8"/>
  <c r="I265" i="8"/>
  <c r="I261" i="8"/>
  <c r="I257" i="8"/>
  <c r="I253" i="8"/>
  <c r="I249" i="8"/>
  <c r="I245" i="8"/>
  <c r="I241" i="8"/>
  <c r="I237" i="8"/>
  <c r="I229" i="8"/>
  <c r="I225" i="8"/>
  <c r="I221" i="8"/>
  <c r="I213" i="8"/>
  <c r="I209" i="8"/>
  <c r="I205" i="8"/>
  <c r="I197" i="8"/>
  <c r="I193" i="8"/>
  <c r="I189" i="8"/>
  <c r="I181" i="8"/>
  <c r="I177" i="8"/>
  <c r="I173" i="8"/>
  <c r="I165" i="8"/>
  <c r="I161" i="8"/>
  <c r="I158" i="8"/>
  <c r="I150" i="8"/>
  <c r="I146" i="8"/>
  <c r="I142" i="8"/>
  <c r="I134" i="8"/>
  <c r="I130" i="8"/>
  <c r="I126" i="8"/>
  <c r="I118" i="8"/>
  <c r="I114" i="8"/>
  <c r="I110" i="8"/>
  <c r="I102" i="8"/>
  <c r="I98" i="8"/>
  <c r="I94" i="8"/>
  <c r="I86" i="8"/>
  <c r="I82" i="8"/>
  <c r="I78" i="8"/>
  <c r="I70" i="8"/>
  <c r="I66" i="8"/>
  <c r="I62" i="8"/>
  <c r="I54" i="8"/>
  <c r="I50" i="8"/>
  <c r="I46" i="8"/>
  <c r="I38" i="8"/>
  <c r="I34" i="8"/>
  <c r="I30" i="8"/>
  <c r="I22" i="8"/>
  <c r="I18" i="8"/>
  <c r="I370" i="8"/>
  <c r="I366" i="8"/>
  <c r="I362" i="8"/>
  <c r="I358" i="8"/>
  <c r="I354" i="8"/>
  <c r="I350" i="8"/>
  <c r="I346" i="8"/>
  <c r="I342" i="8"/>
  <c r="I338" i="8"/>
  <c r="I330" i="8"/>
  <c r="I322" i="8"/>
  <c r="I314" i="8"/>
  <c r="I306" i="8"/>
  <c r="I298" i="8"/>
  <c r="I291" i="8"/>
  <c r="I283" i="8"/>
  <c r="I276" i="8"/>
  <c r="I268" i="8"/>
  <c r="I260" i="8"/>
  <c r="I252" i="8"/>
  <c r="I244" i="8"/>
  <c r="I240" i="8"/>
  <c r="I236" i="8"/>
  <c r="I232" i="8"/>
  <c r="I228" i="8"/>
  <c r="I224" i="8"/>
  <c r="I220" i="8"/>
  <c r="I216" i="8"/>
  <c r="I341" i="8"/>
  <c r="I337" i="8"/>
  <c r="I333" i="8"/>
  <c r="I329" i="8"/>
  <c r="I325" i="8"/>
  <c r="I321" i="8"/>
  <c r="I317" i="8"/>
  <c r="I313" i="8"/>
  <c r="I309" i="8"/>
  <c r="I305" i="8"/>
  <c r="I301" i="8"/>
  <c r="I6" i="8"/>
  <c r="I368" i="8"/>
  <c r="I364" i="8"/>
  <c r="I360" i="8"/>
  <c r="I356" i="8"/>
  <c r="I352" i="8"/>
  <c r="I348" i="8"/>
  <c r="I344" i="8"/>
  <c r="I340" i="8"/>
  <c r="I336" i="8"/>
  <c r="I332" i="8"/>
  <c r="I328" i="8"/>
  <c r="I324" i="8"/>
  <c r="I320" i="8"/>
  <c r="I316" i="8"/>
  <c r="I312" i="8"/>
  <c r="I308" i="8"/>
  <c r="I304" i="8"/>
  <c r="I300" i="8"/>
  <c r="I296" i="8"/>
  <c r="I292" i="8"/>
  <c r="I289" i="8"/>
  <c r="I285" i="8"/>
  <c r="I281" i="8"/>
  <c r="I277" i="8"/>
  <c r="I274" i="8"/>
  <c r="I270" i="8"/>
  <c r="I266" i="8"/>
  <c r="I262" i="8"/>
  <c r="I258" i="8"/>
  <c r="I254" i="8"/>
  <c r="I250" i="8"/>
  <c r="I246" i="8"/>
  <c r="I242" i="8"/>
  <c r="I238" i="8"/>
  <c r="I234" i="8"/>
  <c r="I230" i="8"/>
  <c r="I226" i="8"/>
  <c r="I222" i="8"/>
  <c r="I218" i="8"/>
  <c r="I214" i="8"/>
  <c r="I210" i="8"/>
  <c r="I206" i="8"/>
  <c r="I202" i="8"/>
  <c r="I198" i="8"/>
  <c r="I194" i="8"/>
  <c r="I190" i="8"/>
  <c r="I186" i="8"/>
  <c r="I182" i="8"/>
  <c r="I178" i="8"/>
  <c r="I174" i="8"/>
  <c r="I170" i="8"/>
  <c r="I166" i="8"/>
  <c r="I162" i="8"/>
  <c r="I9" i="8"/>
  <c r="I155" i="8"/>
  <c r="I151" i="8"/>
  <c r="I147" i="8"/>
  <c r="I143" i="8"/>
  <c r="I139" i="8"/>
  <c r="I135" i="8"/>
  <c r="I131" i="8"/>
  <c r="I127" i="8"/>
  <c r="I123" i="8"/>
  <c r="I119" i="8"/>
  <c r="I115" i="8"/>
  <c r="I111" i="8"/>
  <c r="I107" i="8"/>
  <c r="I103" i="8"/>
  <c r="I99" i="8"/>
  <c r="I95" i="8"/>
  <c r="I91" i="8"/>
  <c r="I87" i="8"/>
  <c r="I83" i="8"/>
  <c r="I79" i="8"/>
  <c r="I75" i="8"/>
  <c r="I71" i="8"/>
  <c r="I67" i="8"/>
  <c r="I63" i="8"/>
  <c r="I59" i="8"/>
  <c r="I55" i="8"/>
  <c r="I51" i="8"/>
  <c r="I47" i="8"/>
  <c r="I43" i="8"/>
  <c r="I39" i="8"/>
  <c r="I35" i="8"/>
  <c r="I31" i="8"/>
  <c r="I27" i="8"/>
  <c r="I23" i="8"/>
  <c r="I19" i="8"/>
  <c r="I212" i="8"/>
  <c r="I208" i="8"/>
  <c r="I204" i="8"/>
  <c r="I200" i="8"/>
  <c r="I196" i="8"/>
  <c r="I192" i="8"/>
  <c r="I188" i="8"/>
  <c r="I184" i="8"/>
  <c r="I180" i="8"/>
  <c r="I176" i="8"/>
  <c r="I172" i="8"/>
  <c r="I168" i="8"/>
  <c r="I164" i="8"/>
  <c r="I160" i="8"/>
  <c r="I157" i="8"/>
  <c r="I153" i="8"/>
  <c r="I149" i="8"/>
  <c r="I145" i="8"/>
  <c r="I141" i="8"/>
  <c r="I137" i="8"/>
  <c r="I133" i="8"/>
  <c r="I129" i="8"/>
  <c r="I125" i="8"/>
  <c r="I121" i="8"/>
  <c r="I117" i="8"/>
  <c r="I113" i="8"/>
  <c r="I109" i="8"/>
  <c r="I105" i="8"/>
  <c r="I101" i="8"/>
  <c r="I97" i="8"/>
  <c r="I93" i="8"/>
  <c r="I89" i="8"/>
  <c r="I85" i="8"/>
  <c r="I81" i="8"/>
  <c r="I77" i="8"/>
  <c r="I73" i="8"/>
  <c r="I69" i="8"/>
  <c r="I65" i="8"/>
  <c r="I61" i="8"/>
  <c r="I57" i="8"/>
  <c r="I53" i="8"/>
  <c r="I49" i="8"/>
  <c r="I45" i="8"/>
  <c r="I41" i="8"/>
  <c r="I37" i="8"/>
  <c r="I33" i="8"/>
  <c r="I29" i="8"/>
  <c r="I25" i="8"/>
  <c r="I21" i="8"/>
  <c r="I17" i="8"/>
  <c r="I297" i="8"/>
  <c r="I293" i="8"/>
  <c r="I290" i="8"/>
  <c r="I286" i="8"/>
  <c r="I282" i="8"/>
  <c r="I278" i="8"/>
  <c r="I275" i="8"/>
  <c r="I271" i="8"/>
  <c r="I267" i="8"/>
  <c r="I263" i="8"/>
  <c r="I259" i="8"/>
  <c r="I255" i="8"/>
  <c r="I251" i="8"/>
  <c r="I247" i="8"/>
  <c r="I243" i="8"/>
  <c r="I239" i="8"/>
  <c r="I235" i="8"/>
  <c r="I231" i="8"/>
  <c r="I227" i="8"/>
  <c r="I223" i="8"/>
  <c r="I219" i="8"/>
  <c r="I215" i="8"/>
  <c r="I211" i="8"/>
  <c r="I207" i="8"/>
  <c r="I203" i="8"/>
  <c r="I199" i="8"/>
  <c r="I195" i="8"/>
  <c r="I191" i="8"/>
  <c r="I187" i="8"/>
  <c r="I183" i="8"/>
  <c r="I179" i="8"/>
  <c r="I175" i="8"/>
  <c r="I171" i="8"/>
  <c r="I167" i="8"/>
  <c r="I163" i="8"/>
  <c r="I159" i="8"/>
  <c r="I156" i="8"/>
  <c r="I152" i="8"/>
  <c r="I148" i="8"/>
  <c r="I144" i="8"/>
  <c r="I140" i="8"/>
  <c r="I136" i="8"/>
  <c r="I132" i="8"/>
  <c r="I128" i="8"/>
  <c r="I124" i="8"/>
  <c r="I120" i="8"/>
  <c r="I116" i="8"/>
  <c r="I112" i="8"/>
  <c r="I108" i="8"/>
  <c r="I104" i="8"/>
  <c r="I100" i="8"/>
  <c r="I96" i="8"/>
  <c r="I92" i="8"/>
  <c r="I88" i="8"/>
  <c r="I84" i="8"/>
  <c r="I80" i="8"/>
  <c r="I76" i="8"/>
  <c r="I72" i="8"/>
  <c r="I68" i="8"/>
  <c r="I64" i="8"/>
  <c r="I60" i="8"/>
  <c r="I56" i="8"/>
  <c r="I52" i="8"/>
  <c r="I48" i="8"/>
  <c r="I44" i="8"/>
  <c r="I40" i="8"/>
  <c r="I36" i="8"/>
  <c r="I32" i="8"/>
  <c r="I28" i="8"/>
  <c r="I24" i="8"/>
  <c r="I20" i="8"/>
  <c r="F25" i="6" l="1"/>
  <c r="E25" i="6"/>
  <c r="G25" i="6"/>
  <c r="E1" i="8" l="1"/>
  <c r="Y1" i="8" l="1"/>
  <c r="D1" i="8"/>
  <c r="J25" i="6"/>
  <c r="M25" i="6"/>
  <c r="T1" i="8" l="1"/>
  <c r="Z1" i="8"/>
  <c r="U1" i="8" l="1"/>
  <c r="W1" i="8" l="1"/>
  <c r="V1" i="8"/>
  <c r="X1" i="8" l="1"/>
</calcChain>
</file>

<file path=xl/comments1.xml><?xml version="1.0" encoding="utf-8"?>
<comments xmlns="http://schemas.openxmlformats.org/spreadsheetml/2006/main">
  <authors>
    <author>Clayton, David - BSS FP</author>
    <author>White, Sarah - ST FP</author>
  </authors>
  <commentList>
    <comment ref="G1" authorId="0">
      <text>
        <r>
          <rPr>
            <b/>
            <sz val="9"/>
            <color indexed="81"/>
            <rFont val="Tahoma"/>
            <family val="2"/>
          </rPr>
          <t>Clayton, David - BSS FP:</t>
        </r>
        <r>
          <rPr>
            <sz val="9"/>
            <color indexed="81"/>
            <rFont val="Tahoma"/>
            <family val="2"/>
          </rPr>
          <t xml:space="preserve">
Checked to 16-17 Pupil Premium Initial Allocation Data and advances </t>
        </r>
      </text>
    </comment>
    <comment ref="G3" authorId="1">
      <text>
        <r>
          <rPr>
            <b/>
            <sz val="9"/>
            <color indexed="81"/>
            <rFont val="Tahoma"/>
            <family val="2"/>
          </rPr>
          <t>White, Sarah - ST FP:</t>
        </r>
        <r>
          <rPr>
            <sz val="9"/>
            <color indexed="81"/>
            <rFont val="Tahoma"/>
            <family val="2"/>
          </rPr>
          <t xml:space="preserve">
Actual Cash we have paid on the Advances to date</t>
        </r>
      </text>
    </comment>
    <comment ref="J3" authorId="1">
      <text>
        <r>
          <rPr>
            <b/>
            <sz val="9"/>
            <color indexed="81"/>
            <rFont val="Tahoma"/>
            <family val="2"/>
          </rPr>
          <t>White, Sarah - ST FP:</t>
        </r>
        <r>
          <rPr>
            <sz val="9"/>
            <color indexed="81"/>
            <rFont val="Tahoma"/>
            <family val="2"/>
          </rPr>
          <t xml:space="preserve">
difference between total allocation and the Actual 
Q1
</t>
        </r>
      </text>
    </comment>
  </commentList>
</comments>
</file>

<file path=xl/sharedStrings.xml><?xml version="1.0" encoding="utf-8"?>
<sst xmlns="http://schemas.openxmlformats.org/spreadsheetml/2006/main" count="5070" uniqueCount="1347">
  <si>
    <t>Total</t>
  </si>
  <si>
    <t>School Name</t>
  </si>
  <si>
    <t>North West Kent Alternative Provision Service</t>
  </si>
  <si>
    <t>Birchwood PRU</t>
  </si>
  <si>
    <t>Maidstone and Malling Alternative Provision</t>
  </si>
  <si>
    <t>Enterprise Learning Alliance</t>
  </si>
  <si>
    <t>St Johns Church of England Primary School</t>
  </si>
  <si>
    <t>Repton Manor Primary School</t>
  </si>
  <si>
    <t>Loose Primary School</t>
  </si>
  <si>
    <t>Darenth Community Primary School</t>
  </si>
  <si>
    <t>The Discovery School</t>
  </si>
  <si>
    <t>Maypole Primary School</t>
  </si>
  <si>
    <t>Crockenhill Primary School</t>
  </si>
  <si>
    <t>The Anthony Roper Primary School</t>
  </si>
  <si>
    <t>Cobham Primary School</t>
  </si>
  <si>
    <t>Cecil Road Primary and Nursery School</t>
  </si>
  <si>
    <t>Higham Primary School</t>
  </si>
  <si>
    <t>Lawn Primary School</t>
  </si>
  <si>
    <t>Shears Green Infant School</t>
  </si>
  <si>
    <t>Bean Primary School</t>
  </si>
  <si>
    <t>Paddock Wood Primary School</t>
  </si>
  <si>
    <t>Capel Primary School</t>
  </si>
  <si>
    <t>Dunton Green Primary School</t>
  </si>
  <si>
    <t>Halstead Community Primary School</t>
  </si>
  <si>
    <t>Four Elms Primary School</t>
  </si>
  <si>
    <t>Horsmonden Primary School</t>
  </si>
  <si>
    <t>Kemsing Primary School</t>
  </si>
  <si>
    <t>Leigh Primary School</t>
  </si>
  <si>
    <t>Otford Primary School</t>
  </si>
  <si>
    <t>Pembury School</t>
  </si>
  <si>
    <t>Sandhurst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</si>
  <si>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</si>
  <si>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</si>
  <si>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</si>
  <si>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</si>
  <si>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</si>
  <si>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</si>
  <si>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</si>
  <si>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</si>
  <si>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</si>
  <si>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</si>
  <si>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</si>
  <si>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</si>
  <si>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</si>
  <si>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East Borough Primary School</t>
  </si>
  <si>
    <t>North Borough Junior School</t>
  </si>
  <si>
    <t>Park Way Primary School</t>
  </si>
  <si>
    <t>Marden Primary School</t>
  </si>
  <si>
    <t>Mereworth Community Primary School</t>
  </si>
  <si>
    <t>Offham Primary School</t>
  </si>
  <si>
    <t>Plaxtol Primary School</t>
  </si>
  <si>
    <t>Ryarsh Primary School</t>
  </si>
  <si>
    <t>Shipbourne School</t>
  </si>
  <si>
    <t>St Katherine's School</t>
  </si>
  <si>
    <t>Staplehurst School</t>
  </si>
  <si>
    <t>Sutton Valence Primary School</t>
  </si>
  <si>
    <t>Eastling Primary School</t>
  </si>
  <si>
    <t>Ethelbert Road Primary School</t>
  </si>
  <si>
    <t>Davington Primary School</t>
  </si>
  <si>
    <t>Lower Halstow Primary School</t>
  </si>
  <si>
    <t>Queenborough School and Nursery</t>
  </si>
  <si>
    <t>Rodmersham School</t>
  </si>
  <si>
    <t>Rose Street Primary School</t>
  </si>
  <si>
    <t>Canterbury Road Primary School</t>
  </si>
  <si>
    <t>Blean Primary School</t>
  </si>
  <si>
    <t>Chartham Primary School</t>
  </si>
  <si>
    <t>Herne Bay Infant School</t>
  </si>
  <si>
    <t>Hoath Primary School</t>
  </si>
  <si>
    <t>Westmeads Community Infant School</t>
  </si>
  <si>
    <t>Whitstable Junior School</t>
  </si>
  <si>
    <t>Aldington Primary School</t>
  </si>
  <si>
    <t>East Stour Primary School</t>
  </si>
  <si>
    <t>Victoria Road Primary School</t>
  </si>
  <si>
    <t>Willesborough Infant School</t>
  </si>
  <si>
    <t>Bethersden Primary School</t>
  </si>
  <si>
    <t>Brook Community Primary School</t>
  </si>
  <si>
    <t>Challock Primary School</t>
  </si>
  <si>
    <t>Great Chart Primary School</t>
  </si>
  <si>
    <t>Mersham Primary School</t>
  </si>
  <si>
    <t>Rolvenden Primary School</t>
  </si>
  <si>
    <t>Smeeth Community Primary School</t>
  </si>
  <si>
    <t>Mundella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</si>
  <si>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</si>
  <si>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</si>
  <si>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</si>
  <si>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</si>
  <si>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</si>
  <si>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</si>
  <si>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</si>
  <si>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</si>
  <si>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</si>
  <si>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</si>
  <si>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</si>
  <si>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</si>
  <si>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</si>
  <si>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</si>
  <si>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</si>
  <si>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</si>
  <si>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Riverview Junior School</t>
  </si>
  <si>
    <t>Aycliffe Community Primary School</t>
  </si>
  <si>
    <t>Riverhead Infants' School</t>
  </si>
  <si>
    <t>Minterne Community Junior School</t>
  </si>
  <si>
    <t>Claremont Primary School</t>
  </si>
  <si>
    <t>Whitfield Aspen School</t>
  </si>
  <si>
    <t>St Paul's Infant School</t>
  </si>
  <si>
    <t>Langton Green Primary School</t>
  </si>
  <si>
    <t>Bishops Down Primary School</t>
  </si>
  <si>
    <t>Singlewell Primary School</t>
  </si>
  <si>
    <t>Cheriton Primary School</t>
  </si>
  <si>
    <t>The Oaks Community Infant School</t>
  </si>
  <si>
    <t>Brookfield Infant School</t>
  </si>
  <si>
    <t>Vigo Village School</t>
  </si>
  <si>
    <t>Madginford Primary School</t>
  </si>
  <si>
    <t>Palmarsh Primary School</t>
  </si>
  <si>
    <t>Painters Ash Primary School</t>
  </si>
  <si>
    <t>Tunbury Primary School</t>
  </si>
  <si>
    <t>Vale View Community School</t>
  </si>
  <si>
    <t>St Margaret's-at-Cliffe Primary School</t>
  </si>
  <si>
    <t>Bysing Wood Primary School</t>
  </si>
  <si>
    <t>Stocks Green Primary School</t>
  </si>
  <si>
    <t>Sandgate Primary School</t>
  </si>
  <si>
    <t>Sandling Primary School</t>
  </si>
  <si>
    <t>Capel-le-Ferne Primary School</t>
  </si>
  <si>
    <t>Lunsford Primary School</t>
  </si>
  <si>
    <t>Briary Primary School</t>
  </si>
  <si>
    <t>Downs View Infant School</t>
  </si>
  <si>
    <t>Kingswood Primary School</t>
  </si>
  <si>
    <t>Senacre Wood Primary School</t>
  </si>
  <si>
    <t>Parkside Community Primary School</t>
  </si>
  <si>
    <t>St Stephen's Infant School</t>
  </si>
  <si>
    <t>High Firs Primary School</t>
  </si>
  <si>
    <t>Sandwich Infant School</t>
  </si>
  <si>
    <t>Sandwich Junior School</t>
  </si>
  <si>
    <t>Holywell Primary School</t>
  </si>
  <si>
    <t>Sevenoaks Primary School</t>
  </si>
  <si>
    <t>Edenbridge Primary School</t>
  </si>
  <si>
    <t>Swalecliffe Community Primary School</t>
  </si>
  <si>
    <t>Aylesham Primary School</t>
  </si>
  <si>
    <t>Broadwater Down Primary School</t>
  </si>
  <si>
    <t>West Borough Primary School</t>
  </si>
  <si>
    <t>Sandown School</t>
  </si>
  <si>
    <t>Cage Green Primary School</t>
  </si>
  <si>
    <t>Long Mead Community Primary School</t>
  </si>
  <si>
    <t>Wrotham Road Primary School</t>
  </si>
  <si>
    <t>St Stephen's (Tonbridge) Primary School</t>
  </si>
  <si>
    <t>Palm Bay Primary School</t>
  </si>
  <si>
    <t>Kings Farm Primary School</t>
  </si>
  <si>
    <t>West Hill Primary School</t>
  </si>
  <si>
    <t>Coxheath Primary School</t>
  </si>
  <si>
    <t>Kings Hill School</t>
  </si>
  <si>
    <t>New Ash Green Primary School</t>
  </si>
  <si>
    <t>The Craylands School</t>
  </si>
  <si>
    <t>The Churchill School</t>
  </si>
  <si>
    <t>St Pauls' Church of England Voluntary Controlled Primary School</t>
  </si>
  <si>
    <t>Fawkham Church of England Voluntary Controlled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</si>
  <si>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</si>
  <si>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</si>
  <si>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</si>
  <si>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</si>
  <si>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</si>
  <si>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</si>
  <si>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</si>
  <si>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</si>
  <si>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Speldhurst Church of England Voluntary Aided Primary School</t>
  </si>
  <si>
    <t>Sundridge and Brasted Church of England Voluntary Controlled Primary School</t>
  </si>
  <si>
    <t>St James' Church of England Junior School</t>
  </si>
  <si>
    <t>St John's Church of England Primary School</t>
  </si>
  <si>
    <t>St Mark's Church of England Primary School</t>
  </si>
  <si>
    <t>St Peter's Church of England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</si>
  <si>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</si>
  <si>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</si>
  <si>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</si>
  <si>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</si>
  <si>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</si>
  <si>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</si>
  <si>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</si>
  <si>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</si>
  <si>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</si>
  <si>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</si>
  <si>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</si>
  <si>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St George's Church of England Voluntary Controlled Primary School</t>
  </si>
  <si>
    <t>Laddingford St Mary's Church of England Voluntary Controlled Primary School</t>
  </si>
  <si>
    <t>Eastchurch Church of England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</si>
  <si>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</si>
  <si>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</si>
  <si>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</si>
  <si>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</si>
  <si>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</si>
  <si>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</si>
  <si>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</si>
  <si>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</si>
  <si>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Wickhambreaux Church of England Primary School</t>
  </si>
  <si>
    <t>Brabourne Church of England Primary School</t>
  </si>
  <si>
    <t>Brookland Church of England Primary School</t>
  </si>
  <si>
    <t>High Halden Church of England Primary School</t>
  </si>
  <si>
    <t>Woodchurch Church of England Primary School</t>
  </si>
  <si>
    <t>Bodsham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</si>
  <si>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</si>
  <si>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</si>
  <si>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</si>
  <si>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</si>
  <si>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</si>
  <si>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</si>
  <si>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</si>
  <si>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</si>
  <si>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</si>
  <si>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</si>
  <si>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</si>
  <si>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</si>
  <si>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CofE Primary School</t>
  </si>
  <si>
    <t>Sibertswold Church of England Primary School at Shepherdswell</t>
  </si>
  <si>
    <t>Birchington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</si>
  <si>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</si>
  <si>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</si>
  <si>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</si>
  <si>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</si>
  <si>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</si>
  <si>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</si>
  <si>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St Lawrence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</si>
  <si>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</si>
  <si>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</si>
  <si>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</si>
  <si>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</si>
  <si>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School</t>
  </si>
  <si>
    <t>Langafel Church of England Voluntary Controlled Primary School</t>
  </si>
  <si>
    <t>Southborough CofE Primary School</t>
  </si>
  <si>
    <t>West Kingsdown CofE VC Primary School</t>
  </si>
  <si>
    <t>The John Wesley Church of England Methodist Voluntary Aided Primary School</t>
  </si>
  <si>
    <t>St Katharine's Knockholt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</si>
  <si>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</si>
  <si>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</si>
  <si>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</si>
  <si>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</si>
  <si>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</si>
  <si>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Ide Hill Church of England Primary School</t>
  </si>
  <si>
    <t>St Barnabas CofE VA Primary School</t>
  </si>
  <si>
    <t>St James' Church of England Voluntary Aided Infant School</t>
  </si>
  <si>
    <t>Hunton Church of England Primary School</t>
  </si>
  <si>
    <t>Platt Church of England Voluntary Aided Primary School</t>
  </si>
  <si>
    <t>Bapchild and Tonge Church of England Primary School</t>
  </si>
  <si>
    <t>Borden Church of England Primary School</t>
  </si>
  <si>
    <t>Bredgar Church of England Primary School</t>
  </si>
  <si>
    <t>Hartlip Endowed Church of England Primary School</t>
  </si>
  <si>
    <t>Tunstall Church of England (Aided) Primary School</t>
  </si>
  <si>
    <t>Herne Church of England Junior School</t>
  </si>
  <si>
    <t>Whitstable and Seasalter Endowed Church of England Junior School</t>
  </si>
  <si>
    <t>Charing Church of England Aided Primary School</t>
  </si>
  <si>
    <t>Wittersham Church of England Primary School</t>
  </si>
  <si>
    <t>Elham Church of England Primary School</t>
  </si>
  <si>
    <t>Saltwood CofE Primary School</t>
  </si>
  <si>
    <t>Deal Parochial Church of England Primary School</t>
  </si>
  <si>
    <t>Sholden Church of England Primary School</t>
  </si>
  <si>
    <t>St Peter-in-Thanet CofE Junior School</t>
  </si>
  <si>
    <t>St Mary's Church of England Voluntary Aided Primary School</t>
  </si>
  <si>
    <t>St Augustine's Catholic Primary School</t>
  </si>
  <si>
    <t>St Ethelbert's Catholic Primary School</t>
  </si>
  <si>
    <t>St Anselm's Catholic Primary School</t>
  </si>
  <si>
    <t>Phoenix Community Primary School</t>
  </si>
  <si>
    <t>Downsview Community Primary School</t>
  </si>
  <si>
    <t>Greenfields Community Primary School</t>
  </si>
  <si>
    <t>Hythe Bay CofE Primary School</t>
  </si>
  <si>
    <t>Castle Hill Community Primary School</t>
  </si>
  <si>
    <t>Palace Wood Primary School</t>
  </si>
  <si>
    <t>Hextable Primary School</t>
  </si>
  <si>
    <t>Ashford Oaks Community Primary School</t>
  </si>
  <si>
    <t>Joy Lane Primary School</t>
  </si>
  <si>
    <t>Hornbeam Primary School</t>
  </si>
  <si>
    <t>Rusthall St Paul's CofE VA Primary School</t>
  </si>
  <si>
    <t>Green Park Community Primary School</t>
  </si>
  <si>
    <t>Garlinge Primary School and Nursery</t>
  </si>
  <si>
    <t>Newington Community Primary School</t>
  </si>
  <si>
    <t>Dartford Bridge Community Primary School</t>
  </si>
  <si>
    <t>Goat Lees Primary School</t>
  </si>
  <si>
    <t>Dartford Science &amp; Technology College</t>
  </si>
  <si>
    <t>Northfleet School for Girls</t>
  </si>
  <si>
    <t>Tunbridge Wells Girls' Grammar School</t>
  </si>
  <si>
    <t>Tunbridge Wells Grammar School for Boys</t>
  </si>
  <si>
    <t>The Community College Whitstable</t>
  </si>
  <si>
    <t>Dover Grammar School for Girls</t>
  </si>
  <si>
    <t>The North School</t>
  </si>
  <si>
    <t>Maidstone Grammar School</t>
  </si>
  <si>
    <t>Maidstone Grammar School for Girls</t>
  </si>
  <si>
    <t>Simon Langton Girls' Grammar School</t>
  </si>
  <si>
    <t>The Judd School</t>
  </si>
  <si>
    <t>Snodland CofE Primary School</t>
  </si>
  <si>
    <t>Borough Green Primary School</t>
  </si>
  <si>
    <t>Holy Trinity Church of England Voluntary Aided Primary School</t>
  </si>
  <si>
    <t>Roseacre Junior School</t>
  </si>
  <si>
    <t>Sutton-at-Hone CofE Primary School</t>
  </si>
  <si>
    <t>Herne Bay Junior School</t>
  </si>
  <si>
    <t>Ditton Church of England Junior School</t>
  </si>
  <si>
    <t>Ditton Infant School</t>
  </si>
  <si>
    <t>Greatstone Primary School</t>
  </si>
  <si>
    <t>Wincheap Foundation Primary School</t>
  </si>
  <si>
    <t>Brookfield Junior School</t>
  </si>
  <si>
    <t>All Souls' Church of England Primary School</t>
  </si>
  <si>
    <t>Harcourt Primary School</t>
  </si>
  <si>
    <t>Willesborough Junior School</t>
  </si>
  <si>
    <t>Fleetdown Primary School</t>
  </si>
  <si>
    <t>Thamesview School</t>
  </si>
  <si>
    <t>Aylesford School - Sports College</t>
  </si>
  <si>
    <t>Dartford Grammar School for Girls</t>
  </si>
  <si>
    <t>Simon Langton Grammar School for Boys</t>
  </si>
  <si>
    <t>The Malling School</t>
  </si>
  <si>
    <t>The Archbishop's School</t>
  </si>
  <si>
    <t>Hugh Christie Technology College</t>
  </si>
  <si>
    <t>St George's Church of England Foundation School</t>
  </si>
  <si>
    <t>Northfleet Technology College</t>
  </si>
  <si>
    <t>Pent Valley Technology College</t>
  </si>
  <si>
    <t>Dover Grammar School for Boys</t>
  </si>
  <si>
    <t>St John's Catholic Comprehensive</t>
  </si>
  <si>
    <t>Broomhill Bank School</t>
  </si>
  <si>
    <t>Valence School</t>
  </si>
  <si>
    <t>Bower Grove School</t>
  </si>
  <si>
    <t>St Anthony's School</t>
  </si>
  <si>
    <t>Ifield School</t>
  </si>
  <si>
    <t>Goldwyn School</t>
  </si>
  <si>
    <t>Rowhill School</t>
  </si>
  <si>
    <t>Ridge View School</t>
  </si>
  <si>
    <t>Grange Park School</t>
  </si>
  <si>
    <t>Five Acre Wood School</t>
  </si>
  <si>
    <t>Stone Bay School</t>
  </si>
  <si>
    <t>The Orchard School</t>
  </si>
  <si>
    <t>St Nicholas' School</t>
  </si>
  <si>
    <t>Portal House School</t>
  </si>
  <si>
    <t>The Wyvern School (Buxford)</t>
  </si>
  <si>
    <t>Oakley School</t>
  </si>
  <si>
    <t>Meadowfield School</t>
  </si>
  <si>
    <t>Laleham Gap School</t>
  </si>
  <si>
    <t>School Type</t>
  </si>
  <si>
    <t>Number of Primary pupils eligible for the Deprivation Pupil Premium (1)</t>
  </si>
  <si>
    <t>Number of Secondary pupils eligible for the Deprivation Pupil Premium (1)</t>
  </si>
  <si>
    <t xml:space="preserve">Total Deprivation Pupil Premium Allocation </t>
  </si>
  <si>
    <t>Number of pupils eligible for the Service child Pupil Premium (2)</t>
  </si>
  <si>
    <t xml:space="preserve">Service child Pupil Premium Allocation </t>
  </si>
  <si>
    <t>Number of pupils eligible for the Post-LAC Pupil Premium (3)</t>
  </si>
  <si>
    <t xml:space="preserve">Post-LAC Pupil Premium Allocation </t>
  </si>
  <si>
    <t>Total Pupil Premium allocation</t>
  </si>
  <si>
    <t>Academy Converter?</t>
  </si>
  <si>
    <t>Pupil Referral Unit</t>
  </si>
  <si>
    <t>Swale Inclusion Service</t>
  </si>
  <si>
    <t>Kent Health Needs Education Service</t>
  </si>
  <si>
    <t>Two Bridges School</t>
  </si>
  <si>
    <t>Voluntary Controlled School</t>
  </si>
  <si>
    <t>Foundation School</t>
  </si>
  <si>
    <t>Community School</t>
  </si>
  <si>
    <t>Hadlow Primary School</t>
  </si>
  <si>
    <t>Sedley's Church of England Voluntary Aided Primary School</t>
  </si>
  <si>
    <t>Voluntary Aided School</t>
  </si>
  <si>
    <t>St Alphege Church of England Infant School</t>
  </si>
  <si>
    <t>The Royal Harbour Academy</t>
  </si>
  <si>
    <t>Foundation Special School</t>
  </si>
  <si>
    <t>Community Special School</t>
  </si>
  <si>
    <t>DfE</t>
  </si>
  <si>
    <t>Q1 Allocation</t>
  </si>
  <si>
    <t>Free School Meals</t>
  </si>
  <si>
    <t>Service Children</t>
  </si>
  <si>
    <t>Post-LAC</t>
  </si>
  <si>
    <t>Total paid</t>
  </si>
  <si>
    <t>Enter DfE Number</t>
  </si>
  <si>
    <t>School</t>
  </si>
  <si>
    <t>Remainder to profile July to March 2017</t>
  </si>
  <si>
    <r>
      <rPr>
        <b/>
        <sz val="12"/>
        <color theme="1"/>
        <rFont val="Arial"/>
        <family val="2"/>
      </rPr>
      <t>A</t>
    </r>
    <r>
      <rPr>
        <sz val="12"/>
        <color theme="1"/>
        <rFont val="Arial"/>
        <family val="2"/>
      </rPr>
      <t xml:space="preserve">) </t>
    </r>
  </si>
  <si>
    <r>
      <rPr>
        <b/>
        <sz val="12"/>
        <color theme="1"/>
        <rFont val="Arial"/>
        <family val="2"/>
      </rPr>
      <t>D</t>
    </r>
    <r>
      <rPr>
        <sz val="12"/>
        <color theme="1"/>
        <rFont val="Arial"/>
        <family val="2"/>
      </rPr>
      <t>)</t>
    </r>
  </si>
  <si>
    <r>
      <rPr>
        <b/>
        <sz val="12"/>
        <color theme="1"/>
        <rFont val="Arial"/>
        <family val="2"/>
      </rPr>
      <t>C</t>
    </r>
    <r>
      <rPr>
        <sz val="12"/>
        <color theme="1"/>
        <rFont val="Arial"/>
        <family val="2"/>
      </rPr>
      <t>)</t>
    </r>
  </si>
  <si>
    <t>Eligible Primary Pupils</t>
  </si>
  <si>
    <t>Eligible Secondary Pupils</t>
  </si>
  <si>
    <t>Eligible pupils</t>
  </si>
  <si>
    <r>
      <rPr>
        <b/>
        <sz val="12"/>
        <color theme="1"/>
        <rFont val="Arial"/>
        <family val="2"/>
      </rPr>
      <t>B</t>
    </r>
    <r>
      <rPr>
        <sz val="12"/>
        <color theme="1"/>
        <rFont val="Arial"/>
        <family val="2"/>
      </rPr>
      <t>)</t>
    </r>
  </si>
  <si>
    <r>
      <rPr>
        <b/>
        <sz val="12"/>
        <color theme="1"/>
        <rFont val="Arial"/>
        <family val="2"/>
      </rPr>
      <t>E</t>
    </r>
    <r>
      <rPr>
        <sz val="12"/>
        <color theme="1"/>
        <rFont val="Arial"/>
        <family val="2"/>
      </rPr>
      <t>)</t>
    </r>
  </si>
  <si>
    <r>
      <rPr>
        <b/>
        <sz val="12"/>
        <color theme="1"/>
        <rFont val="Arial"/>
        <family val="2"/>
      </rPr>
      <t>F</t>
    </r>
    <r>
      <rPr>
        <sz val="12"/>
        <color theme="1"/>
        <rFont val="Arial"/>
        <family val="2"/>
      </rPr>
      <t>)</t>
    </r>
  </si>
  <si>
    <t>Notes</t>
  </si>
  <si>
    <t>Free School Meals (E6FSM)</t>
  </si>
  <si>
    <t>Service Children (E6SC)</t>
  </si>
  <si>
    <t>Total LA Funded</t>
  </si>
  <si>
    <t>Provisional Q1 payment</t>
  </si>
  <si>
    <t>Actual Q1 Allocation</t>
  </si>
  <si>
    <t>Q1 Adjustment in July advances</t>
  </si>
  <si>
    <t>Check</t>
  </si>
  <si>
    <t>EFA FSM amendment - primary pupils</t>
  </si>
  <si>
    <t>EFA FSM amendment - secondary pupils</t>
  </si>
  <si>
    <t>EFA FSM amendment - amount</t>
  </si>
  <si>
    <t>2017-18  Pupil Premium allocation due from the Local Authority*</t>
  </si>
  <si>
    <t>Allocation for the period April to June 2017 (A x 3/12)</t>
  </si>
  <si>
    <t>Provisional allocation paid to the school for the period April to June 2017</t>
  </si>
  <si>
    <t>Adjustment to the provisional allocation paid for the period April to June 2017 (B - C)</t>
  </si>
  <si>
    <t>Calculated as 3/12ths of 2016-17 Pupil Premium allocation</t>
  </si>
  <si>
    <t>Based on January 2017 census data</t>
  </si>
  <si>
    <t>Adjustment made in July 2017 advances</t>
  </si>
  <si>
    <t>Pupil Premium Grant allocations for the 2017-18 Financial Year</t>
  </si>
  <si>
    <t>LA Number</t>
  </si>
  <si>
    <t>Total Pupil Premium allocation(4)</t>
  </si>
  <si>
    <t>Sunny Bank Primary School</t>
  </si>
  <si>
    <t>Woodlands Primary School</t>
  </si>
  <si>
    <t>Bromstone Primary School, Broadstairs</t>
  </si>
  <si>
    <t>St John's Church of England Primary School, Sevenoaks</t>
  </si>
  <si>
    <t>St Mark's Church of England Primary School, Eccles</t>
  </si>
  <si>
    <t>Maidstone, St Michael's Church of England Junior School</t>
  </si>
  <si>
    <t>Wouldham, All Saints Church of England Voluntary Controlled Primary School</t>
  </si>
  <si>
    <t>St Margaret's, Collier Street Church of England Voluntary Controlled School</t>
  </si>
  <si>
    <t>Yalding, St Peter and St Paul Church of England Voluntary Controlled Primary School</t>
  </si>
  <si>
    <t>John Mayne Church of England Primary School, Biddenden</t>
  </si>
  <si>
    <t>Chilham, St Mary's Church of England Primary School</t>
  </si>
  <si>
    <t>Folkestone, St Martin's Church of England Primary School</t>
  </si>
  <si>
    <t>Folkestone, St Peter's Church of England Primary School</t>
  </si>
  <si>
    <t>Margate, Holy Trinity and St John's Church of England Primary School</t>
  </si>
  <si>
    <t>Chevening, St Botolph's Church of England Voluntary Aided Primary School</t>
  </si>
  <si>
    <t>Lady Boswell's Church of England Voluntary Aided Primary School, Sevenoaks</t>
  </si>
  <si>
    <t>Ashford, St Mary's Church of England Primary School</t>
  </si>
  <si>
    <t>Ash Cartwright and Kelsey Church of England Primary School</t>
  </si>
  <si>
    <t>Dover, St Mary's Church of England Primary School</t>
  </si>
  <si>
    <t>Ramsgate, Holy Trinity Church of England Primary School</t>
  </si>
  <si>
    <t>Our Lady's Catholic Primary School, Dartford</t>
  </si>
  <si>
    <t>St Thomas' Catholic Primary School, Canterbury</t>
  </si>
  <si>
    <t>The Holmesdale School</t>
  </si>
  <si>
    <t>St Francis' Catholic Primary School, Maidstone</t>
  </si>
  <si>
    <t>Holy Trinity Church of England Primary School, Dartford</t>
  </si>
  <si>
    <t>St Bartholomew's Catholic Primary School, Swanley</t>
  </si>
  <si>
    <t>Foreland Fields School</t>
  </si>
  <si>
    <t>The Beacon Folkestone</t>
  </si>
  <si>
    <t>Elms School</t>
  </si>
  <si>
    <t>St Teresa's Catholic Primary School</t>
  </si>
  <si>
    <t>2018</t>
  </si>
  <si>
    <t>ST JOHN'S CE PRIMARY SCHOOL#APSA CT1 1BD</t>
  </si>
  <si>
    <t>East</t>
  </si>
  <si>
    <t>B</t>
  </si>
  <si>
    <t>I05-01</t>
  </si>
  <si>
    <t>PFSM</t>
  </si>
  <si>
    <t>PP: Free School Meals</t>
  </si>
  <si>
    <t>2000PFSM</t>
  </si>
  <si>
    <t>PSVC</t>
  </si>
  <si>
    <t>PP: Service Children</t>
  </si>
  <si>
    <t>2000PSVC</t>
  </si>
  <si>
    <t>REPTON MANOR PRIMARY SCHOOL#APSA TN23 3RX</t>
  </si>
  <si>
    <t>Mid</t>
  </si>
  <si>
    <t>2002PFSM</t>
  </si>
  <si>
    <t>2002PSVC</t>
  </si>
  <si>
    <t>LOOSE PRIMARY SCHOOL#APSA ME15 9UW</t>
  </si>
  <si>
    <t>2044PFSM</t>
  </si>
  <si>
    <t>DARENTH COMMUNITY PRIMARY SCHOOL#APSA DA2 8DH</t>
  </si>
  <si>
    <t>West</t>
  </si>
  <si>
    <t>2062PFSM</t>
  </si>
  <si>
    <t>THE DISCOVERY SCHOOL#APSA ME19 4GJ</t>
  </si>
  <si>
    <t>2065PFSM</t>
  </si>
  <si>
    <t>MAYPOLE PRIMARY SCHOOL#APSA DA2 7UZ</t>
  </si>
  <si>
    <t>2066PFSM</t>
  </si>
  <si>
    <t>SUNNY BANK PRIMARY SCHOOL#APSA ME10 3QN</t>
  </si>
  <si>
    <t>2074PFSM</t>
  </si>
  <si>
    <t>2074PSVC</t>
  </si>
  <si>
    <t>WOODLANDS PRIMARY SCHOOL#APSA TN10 4BB</t>
  </si>
  <si>
    <t>2079PFSM</t>
  </si>
  <si>
    <t>2079PSVC</t>
  </si>
  <si>
    <t>CROCKENHILL PRIMARY SCHOOL#APSA BR8 8JG</t>
  </si>
  <si>
    <t>2088PFSM</t>
  </si>
  <si>
    <t>2088PSVC</t>
  </si>
  <si>
    <t>THE ANTHONY ROPER PRIMARY SCHOOL#APSA DA4 0AA</t>
  </si>
  <si>
    <t>2089PFSM</t>
  </si>
  <si>
    <t>COBHAM PRIMARY SCHOOL#APSA DA12 3BN</t>
  </si>
  <si>
    <t>2094PFSM</t>
  </si>
  <si>
    <t>CECIL ROAD PRIMARY AND NURSERY SCHOOL#APSA DA11 7BT</t>
  </si>
  <si>
    <t>2095PFSM</t>
  </si>
  <si>
    <t>HIGHAM PRIMARY SCHOOL#APSA ME3 7JL</t>
  </si>
  <si>
    <t>2109PFSM</t>
  </si>
  <si>
    <t>2109PSVC</t>
  </si>
  <si>
    <t>LAWN PRIMARY SCHOOL#APSA DA11 9HB</t>
  </si>
  <si>
    <t>2116PFSM</t>
  </si>
  <si>
    <t>SHEARS GREEN INFANT SCHOOL#APSA DA11 7JF</t>
  </si>
  <si>
    <t>2119PFSM</t>
  </si>
  <si>
    <t>BEAN PRIMARY SCHOOL#APSA DA2 8AW</t>
  </si>
  <si>
    <t>2120PFSM</t>
  </si>
  <si>
    <t>2120PSVC</t>
  </si>
  <si>
    <t>PADDOCK WOOD PRIMARY SCHOOL#APSA TN12 6JE</t>
  </si>
  <si>
    <t>2127PFSM</t>
  </si>
  <si>
    <t>2127PSVC</t>
  </si>
  <si>
    <t>CAPEL PRIMARY SCHOOL#APSA TN12 6RP</t>
  </si>
  <si>
    <t>2128PFSM</t>
  </si>
  <si>
    <t>DUNTON GREEN PRIMARY SCHOOL#APSA TN13 2UR</t>
  </si>
  <si>
    <t>2130PFSM</t>
  </si>
  <si>
    <t>HADLOW SCHOOL#APSA TN11 0EH</t>
  </si>
  <si>
    <t>2132PFSM</t>
  </si>
  <si>
    <t>2132PSVC</t>
  </si>
  <si>
    <t>HALSTEAD COMMUNITY PRIMARY SCHOOL#APSA TN14 7EA</t>
  </si>
  <si>
    <t>2133PFSM</t>
  </si>
  <si>
    <t>2133PSVC</t>
  </si>
  <si>
    <t>FOUR ELMS PRIMARY SCHOOL#APSA TN8 6NE</t>
  </si>
  <si>
    <t>2134PFSM</t>
  </si>
  <si>
    <t>HORSMONDEN PRIMARY SCHOOL#APSA TN12 8JA</t>
  </si>
  <si>
    <t>2135PFSM</t>
  </si>
  <si>
    <t>2135PSVC</t>
  </si>
  <si>
    <t>KEMSING PRIMARY SCHOOL#APSA TN15 6PU</t>
  </si>
  <si>
    <t>2136PFSM</t>
  </si>
  <si>
    <t>LEIGH PRIMARY SCHOOL#APSA TN11 8QP</t>
  </si>
  <si>
    <t>2137PFSM</t>
  </si>
  <si>
    <t>2137PSVC</t>
  </si>
  <si>
    <t>OTFORD PRIMARY SCHOOL#APSA TN14 5PG</t>
  </si>
  <si>
    <t>2138PFSM</t>
  </si>
  <si>
    <t>2138PSVC</t>
  </si>
  <si>
    <t>PEMBURY SCHOOL#APSA TN2 4EB</t>
  </si>
  <si>
    <t>2139PFSM</t>
  </si>
  <si>
    <t>SANDHURST PRIMARY SCHOOL#APSA TN18 5JE</t>
  </si>
  <si>
    <t>2142PFSM</t>
  </si>
  <si>
    <t>2142PSVC</t>
  </si>
  <si>
    <t>WEALD COMMUNITY PRIMARY SCHOOL#APSA TN14 6PY</t>
  </si>
  <si>
    <t>2147PFSM</t>
  </si>
  <si>
    <t>SHOREHAM VILLAGE SCHOOL#APSA TN14 7SN</t>
  </si>
  <si>
    <t>2148PFSM</t>
  </si>
  <si>
    <t>SLADE PRIMARY SCHOOL#APSA TN9 1HR</t>
  </si>
  <si>
    <t>2155PFSM</t>
  </si>
  <si>
    <t>SUSSEX ROAD COMMUNITY PRIMARY SCHOOL#APSA TN9 2TP</t>
  </si>
  <si>
    <t>2156PFSM</t>
  </si>
  <si>
    <t>2156PSVC</t>
  </si>
  <si>
    <t>BOUGHTON MONCHELSEA PRIMARY SCHOOL#APSA ME17 4HP</t>
  </si>
  <si>
    <t>2161PFSM</t>
  </si>
  <si>
    <t>2161PSVC</t>
  </si>
  <si>
    <t>EAST FARLEIGH PRIMARY SCHOOL#APSA ME15 0LY</t>
  </si>
  <si>
    <t>2163PFSM</t>
  </si>
  <si>
    <t>EAST PECKHAM PRIMARY SCHOOL#APSA TN12 5LH</t>
  </si>
  <si>
    <t>2164PFSM</t>
  </si>
  <si>
    <t>HEADCORN PRIMARY SCHOOL#APSA TN27 9QT</t>
  </si>
  <si>
    <t>2165PFSM</t>
  </si>
  <si>
    <t>2165PSVC</t>
  </si>
  <si>
    <t>HOLLINGBOURNE PRIMARY SCHOOL#APSA ME17 1UA</t>
  </si>
  <si>
    <t>2166PFSM</t>
  </si>
  <si>
    <t>IGHTHAM PRIMARY SCHOOL#APSA TN15 9DD</t>
  </si>
  <si>
    <t>2167PFSM</t>
  </si>
  <si>
    <t>LENHAM PRIMARY SCHOOL#APSA ME17 2QG</t>
  </si>
  <si>
    <t>2168PFSM</t>
  </si>
  <si>
    <t>2168PSVC</t>
  </si>
  <si>
    <t>PLATTS HEATH PRIMARY SCHOOL#APSA ME17 2NH</t>
  </si>
  <si>
    <t>2169PFSM</t>
  </si>
  <si>
    <t>2169PSVC</t>
  </si>
  <si>
    <t>BRUNSWICK HOUSE PRIMARY SCHOOL#APSA ME16 0SD</t>
  </si>
  <si>
    <t>2171PFSM</t>
  </si>
  <si>
    <t>EAST BOROUGH PRIMARY SCHOOL#APSA ME14 5DX</t>
  </si>
  <si>
    <t>2172PFSM</t>
  </si>
  <si>
    <t>2172PSVC</t>
  </si>
  <si>
    <t>NORTH BOROUGH JUNIOR SCHOOL#APSA ME14 2BP</t>
  </si>
  <si>
    <t>2175PFSM</t>
  </si>
  <si>
    <t>2175PSVC</t>
  </si>
  <si>
    <t>PARK WAY PRIMARY SCHOOL#APSA ME15 7AH</t>
  </si>
  <si>
    <t>2176PFSM</t>
  </si>
  <si>
    <t>2176PSVC</t>
  </si>
  <si>
    <t>MARDEN PRIMARY SCHOOL#APSA TN12 9JX</t>
  </si>
  <si>
    <t>2183PFSM</t>
  </si>
  <si>
    <t>2183PSVC</t>
  </si>
  <si>
    <t>MEREWORTH COMMUNITY PRIMARY SCHOOL#APSA ME18 5ND</t>
  </si>
  <si>
    <t>2185PFSM</t>
  </si>
  <si>
    <t>OFFHAM PRIMARY SCHOOL#APSA ME19 5NX</t>
  </si>
  <si>
    <t>2187PFSM</t>
  </si>
  <si>
    <t>PLAXTOL PRIMARY SCHOOL#APSA TN15 0QD</t>
  </si>
  <si>
    <t>2188PFSM</t>
  </si>
  <si>
    <t>RYARSH PRIMARY SCHOOL#APSA ME19 5LS</t>
  </si>
  <si>
    <t>2189PFSM</t>
  </si>
  <si>
    <t>SHIPBOURNE SCHOOL#APSA TN11 9PB</t>
  </si>
  <si>
    <t>2190PFSM</t>
  </si>
  <si>
    <t>ST KATHERINE'S SCHOOL#APSA ME6 5EJ</t>
  </si>
  <si>
    <t>2191PFSM</t>
  </si>
  <si>
    <t>STAPLEHURST SCHOOL#APSA TN12 0LZ</t>
  </si>
  <si>
    <t>2192PFSM</t>
  </si>
  <si>
    <t>SUTTON VALENCE PRIMARY SCHOOL#APSA ME17 3HT</t>
  </si>
  <si>
    <t>2193PFSM</t>
  </si>
  <si>
    <t>EASTLING PRIMARY SCHOOL#APSA ME13 0BA</t>
  </si>
  <si>
    <t>2226PFSM</t>
  </si>
  <si>
    <t>ETHELBERT ROAD PRIMARY SCHOOL#APSA ME13 8SQ</t>
  </si>
  <si>
    <t>2227PFSM</t>
  </si>
  <si>
    <t>DAVINGTON PRIMARY SCHOOL#APSA ME13 7EQ</t>
  </si>
  <si>
    <t>2228PFSM</t>
  </si>
  <si>
    <t>2228PSVC</t>
  </si>
  <si>
    <t>LOWER HALSTOW SCHOOL#APSA ME9 7ES</t>
  </si>
  <si>
    <t>2231PFSM</t>
  </si>
  <si>
    <t>2231PSVC</t>
  </si>
  <si>
    <t>QUEENBOROUGH SCHOOL AND NURSERY#APSA ME11 5DF</t>
  </si>
  <si>
    <t>2237PFSM</t>
  </si>
  <si>
    <t>RODMERSHAM SCHOOL#APSA ME9 0PS</t>
  </si>
  <si>
    <t>2239PFSM</t>
  </si>
  <si>
    <t>ROSE STREET SCHOOL#APSA ME12 1AW</t>
  </si>
  <si>
    <t>2245PFSM</t>
  </si>
  <si>
    <t>CANTERBURY ROAD PRIMARY SCHOOL#APSA ME10 4SE</t>
  </si>
  <si>
    <t>2254PFSM</t>
  </si>
  <si>
    <t>BLEAN PRIMARY SCHOOL#APSA CT2 9ED</t>
  </si>
  <si>
    <t>2258PFSM</t>
  </si>
  <si>
    <t>CHARTHAM PRIMARY SCHOOL#APSA CT4 7QN</t>
  </si>
  <si>
    <t>2259PFSM</t>
  </si>
  <si>
    <t>2259PSVC</t>
  </si>
  <si>
    <t>HERNE BAY INFANT SCHOOL#APSA CT6 5SH</t>
  </si>
  <si>
    <t>2263PFSM</t>
  </si>
  <si>
    <t>HOATH PRIMARY SCHOOL#APSA CT3 4LA</t>
  </si>
  <si>
    <t>2265PFSM</t>
  </si>
  <si>
    <t>WESTMEADS COMMUNITY INFANT SCHOOL#APSA CT5 1NA</t>
  </si>
  <si>
    <t>2268PFSM</t>
  </si>
  <si>
    <t>WHITSTABLE JUNIOR SCHOOL#APSA CT5 1DB</t>
  </si>
  <si>
    <t>2269PFSM</t>
  </si>
  <si>
    <t>ALDINGTON PRIMARY SCHOOL#APSA TN25 7EE</t>
  </si>
  <si>
    <t>2270PFSM</t>
  </si>
  <si>
    <t>2270PSVC</t>
  </si>
  <si>
    <t>EAST STOUR PRIMARY#APSA TN24 0DW</t>
  </si>
  <si>
    <t>2272PFSM</t>
  </si>
  <si>
    <t>2272PSVC</t>
  </si>
  <si>
    <t>VICTORIA ROAD PRIMARY SCHOOL#APSA TN23 7HQ</t>
  </si>
  <si>
    <t>2275PFSM</t>
  </si>
  <si>
    <t>2275PSVC</t>
  </si>
  <si>
    <t>WILLESBOROUGH INFANT SCHOOL#APSA TN24 0JZ</t>
  </si>
  <si>
    <t>2276PFSM</t>
  </si>
  <si>
    <t>2276PSVC</t>
  </si>
  <si>
    <t>BETHERSDEN SCHOOL#APSA TN26 3AH</t>
  </si>
  <si>
    <t>2278PFSM</t>
  </si>
  <si>
    <t>BROOK COMMUNITY PRIMARY SCHOOL#APSA TN25 5PB</t>
  </si>
  <si>
    <t>2279PFSM</t>
  </si>
  <si>
    <t>CHALLOCK PRIMARY SCHOOL#APSA TN25 4BU</t>
  </si>
  <si>
    <t>2280PFSM</t>
  </si>
  <si>
    <t>2280PSVC</t>
  </si>
  <si>
    <t>GREAT CHART PRIMARY#APSA TN23 5LB</t>
  </si>
  <si>
    <t>2282PFSM</t>
  </si>
  <si>
    <t>2282PSVC</t>
  </si>
  <si>
    <t>MERSHAM PRIMARY SCHOOL#APSA TN25 6NU</t>
  </si>
  <si>
    <t>2285PFSM</t>
  </si>
  <si>
    <t>ROLVENDEN PRIMARY SCHOOL#APSA TN17 4LS</t>
  </si>
  <si>
    <t>2287PFSM</t>
  </si>
  <si>
    <t>SMEETH COMMUNITY PRIMARY SCHOOL#APSA TN25 6RX</t>
  </si>
  <si>
    <t>2289PFSM</t>
  </si>
  <si>
    <t>2289PSVC</t>
  </si>
  <si>
    <t>MUNDELLA PRIMARY SCHOOL#APSA CT19 5QX</t>
  </si>
  <si>
    <t>2296PFSM</t>
  </si>
  <si>
    <t>2296PSVC</t>
  </si>
  <si>
    <t>HAWKINGE PRIMARY#APSA CT18 7BN</t>
  </si>
  <si>
    <t>2298PFSM</t>
  </si>
  <si>
    <t>2298PSVC</t>
  </si>
  <si>
    <t>SELLINDGE PRIMARY SCHOOL#APSA TN25 6JY</t>
  </si>
  <si>
    <t>2300PFSM</t>
  </si>
  <si>
    <t>RIVER PRIMARY SCHOOL#APSA CT17 0PP</t>
  </si>
  <si>
    <t>2312PFSM</t>
  </si>
  <si>
    <t>2312PSVC</t>
  </si>
  <si>
    <t>LANGDON PRIMARY SCHOOL#APSA CT15 5JQ</t>
  </si>
  <si>
    <t>2318PFSM</t>
  </si>
  <si>
    <t>2318PSVC</t>
  </si>
  <si>
    <t>EYTHORNE ELVINGTON COMMUNITY PRIMARY SCHOOL#APSA CT15 4AN</t>
  </si>
  <si>
    <t>2320PFSM</t>
  </si>
  <si>
    <t>LYDDEN PRIMARY SCHOOL#APSA CT15 7LA</t>
  </si>
  <si>
    <t>2321PFSM</t>
  </si>
  <si>
    <t>2321PSVC</t>
  </si>
  <si>
    <t>PRESTON PRIMARY SCHOOL#APSA CT3 1PQ</t>
  </si>
  <si>
    <t>2322PFSM</t>
  </si>
  <si>
    <t>2322PSVC</t>
  </si>
  <si>
    <t>WINGHAM PRIMARY SCHOOL#APSA CT3 1BD</t>
  </si>
  <si>
    <t>2326PFSM</t>
  </si>
  <si>
    <t>2326PSVC</t>
  </si>
  <si>
    <t>WORTH PRIMARY SCHOOL#APSA CT14 0DF</t>
  </si>
  <si>
    <t>2327PFSM</t>
  </si>
  <si>
    <t>ST MILDRED'S PRIMARY INFANT SCHOOL#APSA CT10 2BX</t>
  </si>
  <si>
    <t>2328PFSM</t>
  </si>
  <si>
    <t>CALLIS GRANGE INFANT SCHOOL#APSA CT10 3DG</t>
  </si>
  <si>
    <t>2329PFSM</t>
  </si>
  <si>
    <t>ST CRISPIN'S COMMUNITY PRIMARY INFANT SCHOOL#APSA CT8 8EB</t>
  </si>
  <si>
    <t>2337PFSM</t>
  </si>
  <si>
    <t>ELLINGTON INFANT SCHOOL#APSA CT11 0QH</t>
  </si>
  <si>
    <t>2340PFSM</t>
  </si>
  <si>
    <t>PRIORY INFANT SCHOOL#APSA CT11 9XT</t>
  </si>
  <si>
    <t>2345PFSM</t>
  </si>
  <si>
    <t>SHEARS GREEN JUNIOR SCHOOL#APSA DA11 7JB</t>
  </si>
  <si>
    <t>2431PFSM</t>
  </si>
  <si>
    <t>WEST MINSTER PRIMARY SCHOOL#APSA ME12 1ET</t>
  </si>
  <si>
    <t>2434PFSM</t>
  </si>
  <si>
    <t>RIVERVIEW JUNIOR SCHOOL#APSA DA12 4SD</t>
  </si>
  <si>
    <t>2444PFSM</t>
  </si>
  <si>
    <t>AYCLIFFE COMMUNITY PRIMARY SCHOOL#APSA CT17 9HJ</t>
  </si>
  <si>
    <t>2454PFSM</t>
  </si>
  <si>
    <t>2454PSVC</t>
  </si>
  <si>
    <t>RIVERHEAD INFANT SCHOOL#APSA TN13 2AS</t>
  </si>
  <si>
    <t>2459PFSM</t>
  </si>
  <si>
    <t>2459PSVC</t>
  </si>
  <si>
    <t>MINTERNE COMMUNITY JUNIOR SCHOOL# ME10 1SB</t>
  </si>
  <si>
    <t>2463PFSM</t>
  </si>
  <si>
    <t>2463PSVC</t>
  </si>
  <si>
    <t>CLAREMONT PRIMARY SCHOOL#APSA TN2 5EB</t>
  </si>
  <si>
    <t>2465PFSM</t>
  </si>
  <si>
    <t>WHITFIELD SCHOOL#APSA CT16 3LJ</t>
  </si>
  <si>
    <t>2471PFSM</t>
  </si>
  <si>
    <t>2471PSVC</t>
  </si>
  <si>
    <t>ST PAULS INFANT SCHOOL#APSA ME14 2BS</t>
  </si>
  <si>
    <t>2474PFSM</t>
  </si>
  <si>
    <t>2474PSVC</t>
  </si>
  <si>
    <t>LANGTON GREEN PRIMARY SCHOOL#APSA TN3 0JG</t>
  </si>
  <si>
    <t>2482PFSM</t>
  </si>
  <si>
    <t>BISHOPS DOWN PRIMARY SCHOOL#APSA TN4 9SU</t>
  </si>
  <si>
    <t>2490PFSM</t>
  </si>
  <si>
    <t>2490PSVC</t>
  </si>
  <si>
    <t>SINGLEWELL PRIMARY SCHOOL#APSA DA12 5TY</t>
  </si>
  <si>
    <t>2509PFSM</t>
  </si>
  <si>
    <t>CHERITON PRIMARY SCHOOL#APSA CT20 3EP</t>
  </si>
  <si>
    <t>2510PFSM</t>
  </si>
  <si>
    <t>2510PSVC</t>
  </si>
  <si>
    <t>THE OAKS COMMUNITY INFANT SCHOOL#APSA ME10 1GL</t>
  </si>
  <si>
    <t>2513PFSM</t>
  </si>
  <si>
    <t>BROOKFIELD INFANT SCHOOL#APSA ME20 6PY</t>
  </si>
  <si>
    <t>2514PFSM</t>
  </si>
  <si>
    <t>VIGO VILLAGE SCHOOL#APSA DA13 0RL</t>
  </si>
  <si>
    <t>2519PFSM</t>
  </si>
  <si>
    <t>MADGINFORD PARK INFANT SCHOOL#APSA ME15 8LJ</t>
  </si>
  <si>
    <t>2520PFSM</t>
  </si>
  <si>
    <t>2520PSVC</t>
  </si>
  <si>
    <t>PALMARSH PRIMARY SCHOOL#APSA CT21 6NE</t>
  </si>
  <si>
    <t>2524PFSM</t>
  </si>
  <si>
    <t>2524PSVC</t>
  </si>
  <si>
    <t>PAINTERS ASH PRIMARY SCHOOL#APSA DA11 8EL</t>
  </si>
  <si>
    <t>2525PFSM</t>
  </si>
  <si>
    <t>TUNBURY PRIMARY SCHOOL#APSA ME5 9HY</t>
  </si>
  <si>
    <t>2530PFSM</t>
  </si>
  <si>
    <t>2530PSVC</t>
  </si>
  <si>
    <t>VALE VIEW COMMUNITY SCHOOL#APSA CT17 9NP</t>
  </si>
  <si>
    <t>2531PFSM</t>
  </si>
  <si>
    <t>ST MARGARET'S-AT-CLIFFE PRIMARY SCHOOL#APSA CT15 6SS</t>
  </si>
  <si>
    <t>2532PFSM</t>
  </si>
  <si>
    <t>2532PSVC</t>
  </si>
  <si>
    <t>BYSING WOOD PRIMARY SCHOOL#APSA ME13 7NU</t>
  </si>
  <si>
    <t>2534PFSM</t>
  </si>
  <si>
    <t>STOCKS GREEN PRIMARY SCHOOL#APSA TN11 9AE</t>
  </si>
  <si>
    <t>2539PFSM</t>
  </si>
  <si>
    <t>2539PSVC</t>
  </si>
  <si>
    <t>SANDGATE PRIMARY SCHOOL#APSA CT20 3QU</t>
  </si>
  <si>
    <t>2545PFSM</t>
  </si>
  <si>
    <t>2545PSVC</t>
  </si>
  <si>
    <t>SANDLING PRIMARY SCHOOL#APSA ME14 2JG</t>
  </si>
  <si>
    <t>2552PFSM</t>
  </si>
  <si>
    <t>2552PSVC</t>
  </si>
  <si>
    <t>CAPEL-LE-FERNE PRIMARY SCHOOL#APSA CT18 7HB</t>
  </si>
  <si>
    <t>2559PFSM</t>
  </si>
  <si>
    <t>2559PSVC</t>
  </si>
  <si>
    <t>LUNSFORD PRIMARY SCHOOL#APSA ME20 6PY</t>
  </si>
  <si>
    <t>2562PFSM</t>
  </si>
  <si>
    <t>BRIARY PRIMARY SCHOOL#APSA CT6 7RS</t>
  </si>
  <si>
    <t>2569PFSM</t>
  </si>
  <si>
    <t>DOWNS VIEW INFANT SCHOOL#APSA TN25 9PJ</t>
  </si>
  <si>
    <t>2574PFSM</t>
  </si>
  <si>
    <t>2574PSVC</t>
  </si>
  <si>
    <t>KINGSWOOD PRIMARY SCHOOL#APSA ME17 3QF</t>
  </si>
  <si>
    <t>2578PFSM</t>
  </si>
  <si>
    <t>SENACRE WOOD PRIMARY SCHOOL#APSA ME15 8QQ</t>
  </si>
  <si>
    <t>2586PFSM</t>
  </si>
  <si>
    <t>2586PSVC</t>
  </si>
  <si>
    <t>BROMSTONE PRIMARY SCHOOL#APSA CT10 2PW</t>
  </si>
  <si>
    <t>2603PFSM</t>
  </si>
  <si>
    <t>PARKSIDE COMMUNITY PRIMARY SCHOOL#APSA CT1 1EP</t>
  </si>
  <si>
    <t>2607PFSM</t>
  </si>
  <si>
    <t>2607PSVC</t>
  </si>
  <si>
    <t>ST STEPHEN'S INFANT SCHOOL#APSA CT2 7AB</t>
  </si>
  <si>
    <t>2611PFSM</t>
  </si>
  <si>
    <t>2611PSVC</t>
  </si>
  <si>
    <t>HIGH FIRS PRIMARY SCHOOL#APSA BR8 8NR</t>
  </si>
  <si>
    <t>2615PFSM</t>
  </si>
  <si>
    <t>SANDWICH INFANT SCHOOL#APSA CT13 9HT</t>
  </si>
  <si>
    <t>2626PFSM</t>
  </si>
  <si>
    <t>SANDWICH JUNIOR SCHOOL#APSA CT13 0AS</t>
  </si>
  <si>
    <t>2627PFSM</t>
  </si>
  <si>
    <t>2627PSVC</t>
  </si>
  <si>
    <t>HOLYWELL PRIMARY SCHOOL #APSA ME9 7AE</t>
  </si>
  <si>
    <t>2629PFSM</t>
  </si>
  <si>
    <t>SEVENOAKS PRIMARY SCHOOL#APSA TN13 3LB</t>
  </si>
  <si>
    <t>2632PFSM</t>
  </si>
  <si>
    <t>EDENBRIDGE PRIMARY SCHOOL#APSA TN8 5AB</t>
  </si>
  <si>
    <t>2636PFSM</t>
  </si>
  <si>
    <t>SWALECLIFFE COMMUNITY PRIMARY SCHOOL#APSA CT5 2PH</t>
  </si>
  <si>
    <t>2643PFSM</t>
  </si>
  <si>
    <t>AYLESHAM PRIMARY SCHOOL#APSA CT3 3BS</t>
  </si>
  <si>
    <t>2648PFSM</t>
  </si>
  <si>
    <t>2648PSVC</t>
  </si>
  <si>
    <t>BROADWATER PRIMARY SCHOOL#APSA TN2 5RP</t>
  </si>
  <si>
    <t>2651PFSM</t>
  </si>
  <si>
    <t>WEST BOROUGH PRIMARY SCHOOL#APSA ME16 8QH</t>
  </si>
  <si>
    <t>2653PFSM</t>
  </si>
  <si>
    <t>2653PSVC</t>
  </si>
  <si>
    <t>SANDOWN SCHOOL#APSA CT14 6PY</t>
  </si>
  <si>
    <t>2659PFSM</t>
  </si>
  <si>
    <t>2659PSVC</t>
  </si>
  <si>
    <t>CAGE GREEN PRIMARY SCHOOL#APSA TN10 4PT</t>
  </si>
  <si>
    <t>2661PFSM</t>
  </si>
  <si>
    <t>2661PSVC</t>
  </si>
  <si>
    <t>LONG MEAD COMMUNITY PRIMARY SCHOOL#APSA TN10 3JU</t>
  </si>
  <si>
    <t>2662PFSM</t>
  </si>
  <si>
    <t>WROTHAM ROAD PRIMARY SCHOOL#APSA DA11 0QF</t>
  </si>
  <si>
    <t>2666PFSM</t>
  </si>
  <si>
    <t>ST STEPHENS PRIMARY SCHOOL#APSA TN9 2DQ</t>
  </si>
  <si>
    <t>2667PFSM</t>
  </si>
  <si>
    <t>2667PSVC</t>
  </si>
  <si>
    <t>PALM BAY PRIMARY SCHOOL#APSA CT9 3PP</t>
  </si>
  <si>
    <t>2672PFSM</t>
  </si>
  <si>
    <t>KINGS FARM PRIMARY SCHOOL#APSA DA12 5JT</t>
  </si>
  <si>
    <t>2674PFSM</t>
  </si>
  <si>
    <t>WEST HILL PRIMARY SCHOOL#APSA DA1 3DZ</t>
  </si>
  <si>
    <t>2676PFSM</t>
  </si>
  <si>
    <t>COXHEATH PRIMARY SCHOOL#APSA ME17 4PS</t>
  </si>
  <si>
    <t>2677PFSM</t>
  </si>
  <si>
    <t>KINGS HILL SCHOOL#APSA ME19 4LS</t>
  </si>
  <si>
    <t>2680PFSM</t>
  </si>
  <si>
    <t>2680PSVC</t>
  </si>
  <si>
    <t>NEW ASH GREEN PRIMARY SCHOOL#APSA DA3 8JT</t>
  </si>
  <si>
    <t>2682PFSM</t>
  </si>
  <si>
    <t>2682PSVC</t>
  </si>
  <si>
    <t>CRAYLANDS LANE PRIMARY SCHOOL#APSADA10 0LP</t>
  </si>
  <si>
    <t>2689PFSM</t>
  </si>
  <si>
    <t>THE CHURCHILL SCHOOL#APSA CT18 7RH</t>
  </si>
  <si>
    <t>2692PFSM</t>
  </si>
  <si>
    <t>2692PSVC</t>
  </si>
  <si>
    <t>ST PAUL'S CEP SCHOOL#APSA BR8 7PJ</t>
  </si>
  <si>
    <t>3010PFSM</t>
  </si>
  <si>
    <t>FAWKHAM CHURCH OF ENGLAND PRIMARY SCHOOL#APSA DA3 8NA</t>
  </si>
  <si>
    <t>3015PFSM</t>
  </si>
  <si>
    <t>3015PSVC</t>
  </si>
  <si>
    <t>SEDLEY'S CHURCH OF ENGLAND PRIMARY SCH#APSA DA13 9NR</t>
  </si>
  <si>
    <t>3020PFSM</t>
  </si>
  <si>
    <t>STONE, ST MARY'S CEP SCHOOL#APSA DA9 9DS</t>
  </si>
  <si>
    <t>3021PFSM</t>
  </si>
  <si>
    <t>BENENDEN CEP SCHOOL#APSA TN17 4DN</t>
  </si>
  <si>
    <t>3022PFSM</t>
  </si>
  <si>
    <t>BIDBOROUGH CEP SCHOOL#APSA TN3 0UE</t>
  </si>
  <si>
    <t>3023PFSM</t>
  </si>
  <si>
    <t>3023PSVC</t>
  </si>
  <si>
    <t>CRANBROOK CEP SCHOOL#APSA TN17 3JZ</t>
  </si>
  <si>
    <t>3027PFSM</t>
  </si>
  <si>
    <t>GOUDHURST &amp; KILNDOWN CEP SCHOOL#APSA TN17 1DZ</t>
  </si>
  <si>
    <t>3029PFSM</t>
  </si>
  <si>
    <t>HAWKHURST CEP SCHOOL#APSA TN18 4JJ</t>
  </si>
  <si>
    <t>3032PFSM</t>
  </si>
  <si>
    <t>HILDENBOROUGH CEP SCHOOL#APSA TN11 9HY</t>
  </si>
  <si>
    <t>3033PFSM</t>
  </si>
  <si>
    <t>LAMBERHURST ST MARY'S CEP SCHOOL#APSA TN3 8DF</t>
  </si>
  <si>
    <t>3034PFSM</t>
  </si>
  <si>
    <t>SEAL CEP SCHOOL#APSA TN15 0DJ</t>
  </si>
  <si>
    <t>3035PFSM</t>
  </si>
  <si>
    <t>3035PSVC</t>
  </si>
  <si>
    <t>ST JOHN'S CEP SCHOOL SEVENOAKS#APSA TN13 3XD</t>
  </si>
  <si>
    <t>3037PFSM</t>
  </si>
  <si>
    <t>SPELDHURST CHURCH OF ENGLAND VOLUNTARY AIDED PRIMARY SCHOOL#APSA TN3 0NP</t>
  </si>
  <si>
    <t>3042PFSM</t>
  </si>
  <si>
    <t>SUNDRIDGE &amp; BRASTED CEP SCHOOL#APSA TN14 6EA</t>
  </si>
  <si>
    <t>3043PFSM</t>
  </si>
  <si>
    <t>ST JAMES CEJ SCHOOL#APSA TN2 3PR</t>
  </si>
  <si>
    <t>3049PFSM</t>
  </si>
  <si>
    <t>ST JOHNS CEP SCHOOL#APSA TN4 9EW</t>
  </si>
  <si>
    <t>3050PFSM</t>
  </si>
  <si>
    <t>3050PSVC</t>
  </si>
  <si>
    <t>ST MARK'S CEP SCHOOL#APSA TN4 8LN</t>
  </si>
  <si>
    <t>3052PFSM</t>
  </si>
  <si>
    <t>ST PETER'S CEP SCHOOL#APSA TN2 4UU</t>
  </si>
  <si>
    <t>3053PFSM</t>
  </si>
  <si>
    <t>CROCKHAM HILL CHURCH OF ENGLAND PRIMARY SCHOOL#APSA TN8 6RP</t>
  </si>
  <si>
    <t>3054PFSM</t>
  </si>
  <si>
    <t>CHURCHILL CEP SCHOOL#APSA TN16 1EZ</t>
  </si>
  <si>
    <t>3055PFSM</t>
  </si>
  <si>
    <t>3055PSVC</t>
  </si>
  <si>
    <t>ST PETERS CEP SCHOOL#APSA ME20 7BE</t>
  </si>
  <si>
    <t>3057PFSM</t>
  </si>
  <si>
    <t>ST MARKS CHURCH OF ENGLAND PRIMARY SCHOOL ECCLES#APSA ME20 7HS</t>
  </si>
  <si>
    <t>3059PFSM</t>
  </si>
  <si>
    <t>3059PSVC</t>
  </si>
  <si>
    <t>BREDHURST CEP SCHOOL#APSA ME7 3JY</t>
  </si>
  <si>
    <t>3061PFSM</t>
  </si>
  <si>
    <t>3061PSVC</t>
  </si>
  <si>
    <t>BURHAM CHURCH OF ENGLAND PRIMARY#APSA ME1 3SY</t>
  </si>
  <si>
    <t>3062PFSM</t>
  </si>
  <si>
    <t>HARRIETSHAM CEP SCHOOL#APSA ME17 1AJ</t>
  </si>
  <si>
    <t>3067PFSM</t>
  </si>
  <si>
    <t>LEEDS &amp; BROOMFIELD CEP SCHOOL#APSA ME17 1RL</t>
  </si>
  <si>
    <t>3069PFSM</t>
  </si>
  <si>
    <t>MAIDSTONE, ST MICHAELS CEJ SCHOOL#APSA ME16 8ER</t>
  </si>
  <si>
    <t>3072PFSM</t>
  </si>
  <si>
    <t>3072PSVC</t>
  </si>
  <si>
    <t>ST MICHAELS CEI SCHOOL#APSA ME16 8ER</t>
  </si>
  <si>
    <t>3073PFSM</t>
  </si>
  <si>
    <t>THURNHAM CE INFANT SCHOOL#APSA ME14 4BL</t>
  </si>
  <si>
    <t>3081PFSM</t>
  </si>
  <si>
    <t>3081PSVC</t>
  </si>
  <si>
    <t>TROTTISCLIFFE CEP SCHOOL#APSA ME19 5EB</t>
  </si>
  <si>
    <t>3082PFSM</t>
  </si>
  <si>
    <t>ULCOMBE CEP SCHOOL#APSA ME17 1DU</t>
  </si>
  <si>
    <t>3083PFSM</t>
  </si>
  <si>
    <t>WATERINGBURY CEP SCHOOL#APSA ME18 5EA</t>
  </si>
  <si>
    <t>3084PFSM</t>
  </si>
  <si>
    <t>WOULDHAM ALL SAINTS CE SCHOOL#APSA ME1 3TS</t>
  </si>
  <si>
    <t>3088PFSM</t>
  </si>
  <si>
    <t>3088PSVC</t>
  </si>
  <si>
    <t>ST GEORGE'S CEP SCHOOL#APSA TN15 7DL</t>
  </si>
  <si>
    <t>3089PFSM</t>
  </si>
  <si>
    <t>3089PSVC</t>
  </si>
  <si>
    <t>ST MARGARET'S COLLIER STREET CE PRIMARY SCHOOL#APSA TN12 9RR</t>
  </si>
  <si>
    <t>3090PFSM</t>
  </si>
  <si>
    <t>LADDINGFORD, ST MARYS CEP SCHOOL#APSA ME18 6BL</t>
  </si>
  <si>
    <t>3091PFSM</t>
  </si>
  <si>
    <t>YALDING, ST PETER AND ST PAUL CEP SCHOOL#APSA ME18 6DP</t>
  </si>
  <si>
    <t>3092PFSM</t>
  </si>
  <si>
    <t>EASTCHURCH CEP SCHOOL#APSA ME12 4EJ</t>
  </si>
  <si>
    <t>3106PFSM</t>
  </si>
  <si>
    <t>OSPRINGE CEP SCHOOL#APSA ME13 8TX</t>
  </si>
  <si>
    <t>3108PFSM</t>
  </si>
  <si>
    <t>HERNHILL CEP SCHOOL#APSA ME13 9JR</t>
  </si>
  <si>
    <t>3109PFSM</t>
  </si>
  <si>
    <t>NEWINGTON CEP SCHOOL#APSA ME9 7LB</t>
  </si>
  <si>
    <t>3111PFSM</t>
  </si>
  <si>
    <t>TEYNHAM PAROCHIAL CEP SCHOOL #APSA ME9 9BQ</t>
  </si>
  <si>
    <t>3117PFSM</t>
  </si>
  <si>
    <t>3117PSVC</t>
  </si>
  <si>
    <t>BARHAM CE PRIMARY SCHOOL#APSA CT46NX</t>
  </si>
  <si>
    <t>3120PFSM</t>
  </si>
  <si>
    <t>BRIDGE &amp; PATRIXBOURNE CE PRIMARY SCHOOL#APSA CT4 5JX</t>
  </si>
  <si>
    <t>3122PFSM</t>
  </si>
  <si>
    <t>3122PSVC</t>
  </si>
  <si>
    <t>CHISLET CEP SCHOOL#APSA CT3 4DE</t>
  </si>
  <si>
    <t>3123PFSM</t>
  </si>
  <si>
    <t>LITTLEBOURNE CEP SCHOOL#APSA CT3 1XS</t>
  </si>
  <si>
    <t>3126PFSM</t>
  </si>
  <si>
    <t>3126PSVC</t>
  </si>
  <si>
    <t>ST ALPHEGE CEI SCHOOL#APSA CT5 1DA</t>
  </si>
  <si>
    <t>3129PFSM</t>
  </si>
  <si>
    <t>3129PSVC</t>
  </si>
  <si>
    <t>WICKHAMBREAUX CEP SCHOOL#APSA CT3 1RN</t>
  </si>
  <si>
    <t>3130PFSM</t>
  </si>
  <si>
    <t>3130PSVC</t>
  </si>
  <si>
    <t>JOHN MAYNE CEP SCHOOL#APSA TN27 8AL</t>
  </si>
  <si>
    <t>3134PFSM</t>
  </si>
  <si>
    <t>BRABOURNE CEP SCHOOL#APSA TN25 5LQ</t>
  </si>
  <si>
    <t>3136PFSM</t>
  </si>
  <si>
    <t>BROOKLAND CEP SCHOOL#APSA TN29 9QR</t>
  </si>
  <si>
    <t>3137PFSM</t>
  </si>
  <si>
    <t>CHILHAM,ST MARY'S CEP SCHOOL#APSA CT4 8DE</t>
  </si>
  <si>
    <t>3138PFSM</t>
  </si>
  <si>
    <t>HIGH HALDEN CEP SCHOOL#APSA TN26 3JB</t>
  </si>
  <si>
    <t>3139PFSM</t>
  </si>
  <si>
    <t>WOODCHURCH CEP SCHOOL#APSA TN26 3QJ</t>
  </si>
  <si>
    <t>3145PFSM</t>
  </si>
  <si>
    <t>BODSHAM CEP SCHOOL#APSA TN25 SJQ</t>
  </si>
  <si>
    <t>3146PFSM</t>
  </si>
  <si>
    <t>FOLKESTONE, ST MARTINS CEP SCHOOL#APSA CT20 3JJ</t>
  </si>
  <si>
    <t>3149PFSM</t>
  </si>
  <si>
    <t>3149PSVC</t>
  </si>
  <si>
    <t>FOLKESTONE, ST PETERS CEP SCHOOL#APSA CT19 6AL</t>
  </si>
  <si>
    <t>3150PFSM</t>
  </si>
  <si>
    <t>3150PSVC</t>
  </si>
  <si>
    <t>SEABROOK CEP SCHOOL#APSA CT21 5RL</t>
  </si>
  <si>
    <t>3153PFSM</t>
  </si>
  <si>
    <t>LYMINGE CEP SCHOOL#APSA CT18 8JA</t>
  </si>
  <si>
    <t>3154PFSM</t>
  </si>
  <si>
    <t>LYMPNE CE (CONTROLLED) PRIMARY#APSA CT20 2JU</t>
  </si>
  <si>
    <t>3155PFSM</t>
  </si>
  <si>
    <t>STELLING MINNIS CEP SCHOOL#APSA CT4 6DU</t>
  </si>
  <si>
    <t>3158PFSM</t>
  </si>
  <si>
    <t>3158PSVC</t>
  </si>
  <si>
    <t>STOWTING CEP SCHOOL#APSA TN25 6BE</t>
  </si>
  <si>
    <t>3159PFSM</t>
  </si>
  <si>
    <t>SELSTED CEP SCHOOL#APSA CT15 7HH</t>
  </si>
  <si>
    <t>3160PFSM</t>
  </si>
  <si>
    <t>3160PSVC</t>
  </si>
  <si>
    <t>THE DOWNS CEP SCHOOL#APSA CT14 7TL</t>
  </si>
  <si>
    <t>3163PFSM</t>
  </si>
  <si>
    <t>3163PSVC</t>
  </si>
  <si>
    <t>EASTRY CEP SCHOOL#APSA CT13 0LR</t>
  </si>
  <si>
    <t>3167PFSM</t>
  </si>
  <si>
    <t>3167PSVC</t>
  </si>
  <si>
    <t>GOODNESTONE CE PRIMARY SCHOOL#APSA CT3 1PQ</t>
  </si>
  <si>
    <t>3168PFSM</t>
  </si>
  <si>
    <t>GUSTON CE PRIMARY SCHOOL#APSA CT15 5LR</t>
  </si>
  <si>
    <t>3169PFSM</t>
  </si>
  <si>
    <t>3169PSVC</t>
  </si>
  <si>
    <t>NONINGTON CEP SCHOOL#APSA CT15 4LB</t>
  </si>
  <si>
    <t>3171PFSM</t>
  </si>
  <si>
    <t>3171PSVC</t>
  </si>
  <si>
    <t>NORTHBOURNE CE PRIMARY SCHOOL#APSA CT14 0LP</t>
  </si>
  <si>
    <t>3172PFSM</t>
  </si>
  <si>
    <t>KINGSDOWN &amp; RINGWOULD CE PRIMARY SCHOOL#APSA CT14 8DD</t>
  </si>
  <si>
    <t>3173PFSM</t>
  </si>
  <si>
    <t>3173PSVC</t>
  </si>
  <si>
    <t>SIBERTSWOLD CE PRIMARY SCHOOL#APSA CT15 7LF</t>
  </si>
  <si>
    <t>3175PFSM</t>
  </si>
  <si>
    <t>BIRCHINGTON CEP SCHOOL#APSA CT7 0AS</t>
  </si>
  <si>
    <t>3178PFSM</t>
  </si>
  <si>
    <t>3178PSVC</t>
  </si>
  <si>
    <t>HOLY TRINITY AND ST JOHNS CEP SCHOOL#APSA CT9 1LU</t>
  </si>
  <si>
    <t>3179PFSM</t>
  </si>
  <si>
    <t>WESTGATE, ST SAVIOURS CEJ SCHOOL#APSA CT8 8LD</t>
  </si>
  <si>
    <t>3181PFSM</t>
  </si>
  <si>
    <t>3181PSVC</t>
  </si>
  <si>
    <t>MINSTER CEP SCHOOL#APSA CT12 4DE</t>
  </si>
  <si>
    <t>3182PFSM</t>
  </si>
  <si>
    <t>3182PSVC</t>
  </si>
  <si>
    <t>MONKTON CEP SCHOOL#APSA CT12 4JQ</t>
  </si>
  <si>
    <t>3183PFSM</t>
  </si>
  <si>
    <t>3183PSVC</t>
  </si>
  <si>
    <t>ST NICHOLAS-AT-WADE CEP SCHOOL#APSA CT7 0PY</t>
  </si>
  <si>
    <t>3186PFSM</t>
  </si>
  <si>
    <t>FRITTENDEN CEP SCHOOL#APSA TN17 2DD</t>
  </si>
  <si>
    <t>3198PFSM</t>
  </si>
  <si>
    <t>EGERTON CEP SCHOOL#APSA TN27 9DR</t>
  </si>
  <si>
    <t>3199PFSM</t>
  </si>
  <si>
    <t>ST LAWRENCE CEP SCHOOL#APSA TN15 0LN</t>
  </si>
  <si>
    <t>3201PFSM</t>
  </si>
  <si>
    <t>BOUGHTON-UNDER-BLEAN METHODIST PRIMARY SCHOOL#APSA ME13 9AW</t>
  </si>
  <si>
    <t>3282PFSM</t>
  </si>
  <si>
    <t>LADY JOANNA THORNHILL ENDOWED PRIMARY SCHOOL#APSA TN25 5EA</t>
  </si>
  <si>
    <t>3284PFSM</t>
  </si>
  <si>
    <t>3284PSVC</t>
  </si>
  <si>
    <t>ST PETER'S METHODIST PRIMARY SCHOOL#APSA CT1 2DH</t>
  </si>
  <si>
    <t>3289PFSM</t>
  </si>
  <si>
    <t>3289PSVC</t>
  </si>
  <si>
    <t>ST MATTHEW'S HIGH BROOMS CEP SCHOOL#APSA TN4 9DY</t>
  </si>
  <si>
    <t>3294PFSM</t>
  </si>
  <si>
    <t>HERNE CEI SCHOOL#APSA CT6 7AH</t>
  </si>
  <si>
    <t>3295PFSM</t>
  </si>
  <si>
    <t>3295PSVC</t>
  </si>
  <si>
    <t>LANGAFEL CEP SCHOOL#APSA DA3 7PW</t>
  </si>
  <si>
    <t>3296PFSM</t>
  </si>
  <si>
    <t>SOUTHBOROUGH CEP SCHOOL#APSA TN4 0JY</t>
  </si>
  <si>
    <t>3297PFSM</t>
  </si>
  <si>
    <t>WEST KINGSDOWN, ST EDMUND'S CEP SCHOOL#APSA TN15 6JP</t>
  </si>
  <si>
    <t>3298PFSM</t>
  </si>
  <si>
    <t>THE JOHN WESLEY CEMP SCHOOL#APSA TN23 5LW</t>
  </si>
  <si>
    <t>3299PFSM</t>
  </si>
  <si>
    <t>3299PSVC</t>
  </si>
  <si>
    <t>ST KATHARINE'S KNOCKHOLT CEP SCHOOL#APSA TN14 7LS</t>
  </si>
  <si>
    <t>3303PFSM</t>
  </si>
  <si>
    <t>3303PSVC</t>
  </si>
  <si>
    <t>CHEVENING (ST BOTOLPH'S) CEP SCHOOL#APSA TN13 2SA</t>
  </si>
  <si>
    <t>3307PFSM</t>
  </si>
  <si>
    <t>3307PSVC</t>
  </si>
  <si>
    <t>COLLIERS GREEN CEP SCHOOL#APSA TN17 2LR</t>
  </si>
  <si>
    <t>3308PFSM</t>
  </si>
  <si>
    <t>SISSINGHURST CEP SCHOOL#APSA TN17 2JG</t>
  </si>
  <si>
    <t>3309PFSM</t>
  </si>
  <si>
    <t>HEVER CEP SCHOOL#APSA TN8 7NH</t>
  </si>
  <si>
    <t>3312PFSM</t>
  </si>
  <si>
    <t>FORDCOMBE CEP SCHOOL#APSA TN3 0RY</t>
  </si>
  <si>
    <t>3313PFSM</t>
  </si>
  <si>
    <t>PENSHURST CEP SCHOOL#APSA TN11 8BX</t>
  </si>
  <si>
    <t>3314PFSM</t>
  </si>
  <si>
    <t>LADY BOSWELLS CEP SCHOOL#APSA TN13 3RW</t>
  </si>
  <si>
    <t>3317PFSM</t>
  </si>
  <si>
    <t>3317PSVC</t>
  </si>
  <si>
    <t>IDE HILL CEP SCHOOL#APSA TN14 6JT</t>
  </si>
  <si>
    <t>3318PFSM</t>
  </si>
  <si>
    <t>3318PSVC</t>
  </si>
  <si>
    <t>ST BARNABAS CEP SCHOOL#APSA TN1 2EY</t>
  </si>
  <si>
    <t>3320PFSM</t>
  </si>
  <si>
    <t>ST JAMES CEI SCHOOL#APSA TN2 3PR</t>
  </si>
  <si>
    <t>3322PFSM</t>
  </si>
  <si>
    <t>HUNTON CEP SCHOOL#APSA ME15 0SJ</t>
  </si>
  <si>
    <t>3323PFSM</t>
  </si>
  <si>
    <t>3323PSVC</t>
  </si>
  <si>
    <t>PLATT CEP SCHOOL#APSA TN15 8JY</t>
  </si>
  <si>
    <t>3325PFSM</t>
  </si>
  <si>
    <t>BAPCHILD &amp; TONGE CEP SCHOOL#APSA ME9 9NL</t>
  </si>
  <si>
    <t>3328PFSM</t>
  </si>
  <si>
    <t>3328PSVC</t>
  </si>
  <si>
    <t>BORDEN CEP SCHOOL#APSA ME9 8JS</t>
  </si>
  <si>
    <t>3329PFSM</t>
  </si>
  <si>
    <t>3329PSVC</t>
  </si>
  <si>
    <t>BREDGAR CEP SCHOOL#APSA ME9 8HB</t>
  </si>
  <si>
    <t>3330PFSM</t>
  </si>
  <si>
    <t>HARTLIP ENDOWED CEP SCHOOL#APSA ME9 7TL</t>
  </si>
  <si>
    <t>3332PFSM</t>
  </si>
  <si>
    <t>TUNSTALL CEP #APSA ME9 9DX</t>
  </si>
  <si>
    <t>3337PFSM</t>
  </si>
  <si>
    <t>HERNE CEJ SCHOOL#APSA CT6 7AL</t>
  </si>
  <si>
    <t>3338PFSM</t>
  </si>
  <si>
    <t>3338PSVC</t>
  </si>
  <si>
    <t>WHITSTABLE &amp; SEASALTER ENDOWED CEJ SCHOOL#APSA CT5 1AY</t>
  </si>
  <si>
    <t>3339PFSM</t>
  </si>
  <si>
    <t>ASHFORD, ST MARYS CEP SCHOOL#APSA TN23 1ND</t>
  </si>
  <si>
    <t>3340PFSM</t>
  </si>
  <si>
    <t>3340PSVC</t>
  </si>
  <si>
    <t>CHARING CEP SCHOOL#APSA TN27 0JN</t>
  </si>
  <si>
    <t>3343PFSM</t>
  </si>
  <si>
    <t>WITTERSHAM CEP SCHOOL#APSA TN30 7EA</t>
  </si>
  <si>
    <t>3346PFSM</t>
  </si>
  <si>
    <t>3346PSVC</t>
  </si>
  <si>
    <t>ELHAM CEP SCHOOL#APSA CT4 6TT</t>
  </si>
  <si>
    <t>3347PFSM</t>
  </si>
  <si>
    <t>SALTWOOD CEP SCHOOL#APSA CT21 4QS</t>
  </si>
  <si>
    <t>3350PFSM</t>
  </si>
  <si>
    <t>CARTWRIGHT &amp; KELSEY CE PRIMARY SCHOOL#APSA CT3 2JD</t>
  </si>
  <si>
    <t>3351PFSM</t>
  </si>
  <si>
    <t>DEAL PAROCHIAL CE PRIMARY SCHOOL#APSA CT14 7ER</t>
  </si>
  <si>
    <t>3353PFSM</t>
  </si>
  <si>
    <t>3353PSVC</t>
  </si>
  <si>
    <t>DOVER ST MARY'S CE PRIMARY SCHOOL#APSA CT16 1QX</t>
  </si>
  <si>
    <t>3356PFSM</t>
  </si>
  <si>
    <t>3356PSVC</t>
  </si>
  <si>
    <t>SHOLDEN CEP SCHOOL#APSA CT14 0AB</t>
  </si>
  <si>
    <t>3358PFSM</t>
  </si>
  <si>
    <t>3358PSVC</t>
  </si>
  <si>
    <t>ST PETER'S-IN-THANET CEJ SCHOOL#APSA CT10 3EP</t>
  </si>
  <si>
    <t>3360PFSM</t>
  </si>
  <si>
    <t>3360PSVC</t>
  </si>
  <si>
    <t>RAMSGATE HOLY TRINITY CEP SCHOOL#APSA CT10 1RR</t>
  </si>
  <si>
    <t>3364PFSM</t>
  </si>
  <si>
    <t>ST MARY'S CEP SCHOOL#APSA BR8 7BU</t>
  </si>
  <si>
    <t>3373PFSM</t>
  </si>
  <si>
    <t>ST TERESAS CATHOLIC PRIMARY SCHOOL#APSA TN24 8QN</t>
  </si>
  <si>
    <t>3716PFSM</t>
  </si>
  <si>
    <t>3716PSVC</t>
  </si>
  <si>
    <t>ST AUGUSTINE'S CATHOLIC PRIMARY SCHOOL#APSA CT21 4BE</t>
  </si>
  <si>
    <t>3718PFSM</t>
  </si>
  <si>
    <t>ST ETHELBERTS CATHOLIC PRIMARY SCHOOL#APSA CT 11 7LS</t>
  </si>
  <si>
    <t>3722PFSM</t>
  </si>
  <si>
    <t>3722PSVC</t>
  </si>
  <si>
    <t>ST ANSELMS CATHOLIC PRIMARY SCH#APSA DA1 5EA</t>
  </si>
  <si>
    <t>3728PFSM</t>
  </si>
  <si>
    <t>OUR LADY'S CATHOLIC PRIMARY SCHOOL#APSA DA1 2HX</t>
  </si>
  <si>
    <t>3733PFSM</t>
  </si>
  <si>
    <t>ST THOMAS' CATHOLIC PRIMARY SCHOOL CANTERBURY#APSA CT1 1NY</t>
  </si>
  <si>
    <t>3749PFSM</t>
  </si>
  <si>
    <t>3749PSVC</t>
  </si>
  <si>
    <t>ST AUGUSTINE'S CATHOLIC PRIMARY SCHOOL TUNBRIDGE WELLS#APSA TN4 9AL</t>
  </si>
  <si>
    <t>3754PFSM</t>
  </si>
  <si>
    <t>PHOENIX COMMUNITY PRIMARY SCHOOL#APSA TN24 9LS</t>
  </si>
  <si>
    <t>3893PFSM</t>
  </si>
  <si>
    <t>3893PSVC</t>
  </si>
  <si>
    <t>DOWNSVIEW PRIMARY SCHOOL#APSA BR8 8AU</t>
  </si>
  <si>
    <t>3896PFSM</t>
  </si>
  <si>
    <t>GREENFIELDS COMMUNITY PRIMARY SCHOOL#APSA ME15 8DF</t>
  </si>
  <si>
    <t>3898PFSM</t>
  </si>
  <si>
    <t>3898PSVC</t>
  </si>
  <si>
    <t>HYTHE BAY CE PRIMARY SCHOOL#APSA</t>
  </si>
  <si>
    <t>3902PFSM</t>
  </si>
  <si>
    <t>CASTLE HILL COMMUNITY PRIMARY SCHOOL#APSA CT19 6HG</t>
  </si>
  <si>
    <t>3904PFSM</t>
  </si>
  <si>
    <t>3904PSVC</t>
  </si>
  <si>
    <t>PALACE WOOD PRIMARY SCHOOL#APSA ME16 0HB</t>
  </si>
  <si>
    <t>3906PFSM</t>
  </si>
  <si>
    <t>3906PSVC</t>
  </si>
  <si>
    <t>HEXTABLE PRIMARY SCHOOL#APSA BR8 7RL</t>
  </si>
  <si>
    <t>3907PFSM</t>
  </si>
  <si>
    <t>ASHFORD OAKS COMMUNITY PRIMARY SCHOOL#APSA TN23 4QR</t>
  </si>
  <si>
    <t>3909PFSM</t>
  </si>
  <si>
    <t>3909PSVC</t>
  </si>
  <si>
    <t>JOY LANE PRIMARY SCHOOL#APSA CT5 4LT</t>
  </si>
  <si>
    <t>3910PFSM</t>
  </si>
  <si>
    <t>HORNBEAM PRIMARY SCHOOL#APSA CT14 9PQ</t>
  </si>
  <si>
    <t>3911PFSM</t>
  </si>
  <si>
    <t>3911PSVC</t>
  </si>
  <si>
    <t>RUSTHALL ST PAULS CEP PRIMARY SCHOOL#APSA TN4 8RZ</t>
  </si>
  <si>
    <t>3913PFSM</t>
  </si>
  <si>
    <t>GREEN PARK COMMUNITY PRIMARY SCHOOL#APSA CT16 2BN</t>
  </si>
  <si>
    <t>3916PFSM</t>
  </si>
  <si>
    <t>3916PSVC</t>
  </si>
  <si>
    <t>GARLINGE PRIMARY SCHOOL &amp; NURSERY#APSA CT9 5PA</t>
  </si>
  <si>
    <t>3917PFSM</t>
  </si>
  <si>
    <t>3917PSVC</t>
  </si>
  <si>
    <t>NEWINGTON COMMUNITY PRIMARY SCHOOL#APSA CT12 6HX</t>
  </si>
  <si>
    <t>3918PFSM</t>
  </si>
  <si>
    <t>DARTFORD BRIDGE COMMUNITY PRIMARY SCHOOL#APSA DA1 5GB</t>
  </si>
  <si>
    <t>3919PFSM</t>
  </si>
  <si>
    <t>3919PSVC</t>
  </si>
  <si>
    <t>GOAT LEES PRIMARY SCHOOL#APSA</t>
  </si>
  <si>
    <t>3920PFSM</t>
  </si>
  <si>
    <t>3920PSVC</t>
  </si>
  <si>
    <t>DARTFORD SCIENCE AND TECHNOLOGY COLLEGE#APSA DA1 2LY</t>
  </si>
  <si>
    <t>4026PFSM</t>
  </si>
  <si>
    <t>4026PSVC</t>
  </si>
  <si>
    <t>NORTHFLEET SCHOOL FOR GIRLS#APSA DA11 8AQ</t>
  </si>
  <si>
    <t>4040PFSM</t>
  </si>
  <si>
    <t>4040PSVC</t>
  </si>
  <si>
    <t>TUNBRIDGE WELLS GIRLS' GRAMMAR SCHOOL#APSA TN4 9UJ</t>
  </si>
  <si>
    <t>4043PFSM</t>
  </si>
  <si>
    <t>4043PSVC</t>
  </si>
  <si>
    <t>TUNBRIDGE WELLS GRAMMAR SCHOOL FOR BOYS#APSA TN4 9XB</t>
  </si>
  <si>
    <t>4045PFSM</t>
  </si>
  <si>
    <t>4045PSVC</t>
  </si>
  <si>
    <t>THE HOLMESDALE SCHOOL#APSA ME6 5HS</t>
  </si>
  <si>
    <t>4065PFSM</t>
  </si>
  <si>
    <t>4065PSVC</t>
  </si>
  <si>
    <t>THE COMMUNITY COLLEGE WHITSTABLE#APSA CT5 1PX</t>
  </si>
  <si>
    <t>4091PFSM</t>
  </si>
  <si>
    <t>4091PSVC</t>
  </si>
  <si>
    <t>DOVER GRAMMAR SCHOOL FOR GIRLS#APSA CT16 2PZ</t>
  </si>
  <si>
    <t>4109PFSM</t>
  </si>
  <si>
    <t>4109PSVC</t>
  </si>
  <si>
    <t>THE NORTH SCHOOL#APSA TN24 8AL</t>
  </si>
  <si>
    <t>4246PFSM</t>
  </si>
  <si>
    <t>4246PSVC</t>
  </si>
  <si>
    <t>MAIDSTONE GRAMMAR SCHOOL#APSA ME15 7BT</t>
  </si>
  <si>
    <t>4522PFSM</t>
  </si>
  <si>
    <t>4522PSVC</t>
  </si>
  <si>
    <t>MAIDSTONE GRAMMAR SCHOOL FOR GIRLS#APSA ME16 0SF</t>
  </si>
  <si>
    <t>4523PFSM</t>
  </si>
  <si>
    <t>4523PSVC</t>
  </si>
  <si>
    <t>SIMON LANGTON GIRLS' GRAMMAR SCHOOL#APSA CT1 3EW</t>
  </si>
  <si>
    <t>4534PFSM</t>
  </si>
  <si>
    <t>4534PSVC</t>
  </si>
  <si>
    <t>THE JUDD SCHOOL#APSA TN9 2PN</t>
  </si>
  <si>
    <t>4622PFSM</t>
  </si>
  <si>
    <t>4622PSVC</t>
  </si>
  <si>
    <t>SNODLAND CEP SCHOOL#APSA ME6 5HL</t>
  </si>
  <si>
    <t>5200PFSM</t>
  </si>
  <si>
    <t>5200PSVC</t>
  </si>
  <si>
    <t>BOROUGH GREEN PRIMARY SCHOOL#APSA TN15 8JZ</t>
  </si>
  <si>
    <t>5201PFSM</t>
  </si>
  <si>
    <t>5201PSVC</t>
  </si>
  <si>
    <t>HOLY TRINITY CEP SCHOOL#APSA DA12 1LU</t>
  </si>
  <si>
    <t>5202PFSM</t>
  </si>
  <si>
    <t>ROSEACRE JUNIOR SCHOOL#APSA ME14 4BL</t>
  </si>
  <si>
    <t>5203PFSM</t>
  </si>
  <si>
    <t>5203PSVC</t>
  </si>
  <si>
    <t>SUTTON-AT-HONE CEP SCHOOL#APSA DA4 9EX</t>
  </si>
  <si>
    <t>5204PFSM</t>
  </si>
  <si>
    <t>HERNE BAY JUNIOR SCHOOL#APSA CT6 5DA</t>
  </si>
  <si>
    <t>5206PFSM</t>
  </si>
  <si>
    <t>5206PSVC</t>
  </si>
  <si>
    <t>ST FRANCIS RC PRIMARY#APSA ME16 0LB</t>
  </si>
  <si>
    <t>5207PFSM</t>
  </si>
  <si>
    <t>5207PSVC</t>
  </si>
  <si>
    <t>DITTON CEJ SCHOOL#APSA ME20 6AE</t>
  </si>
  <si>
    <t>5208PFSM</t>
  </si>
  <si>
    <t>5208PSVC</t>
  </si>
  <si>
    <t>DITTON INFANT SCHOOL#APSA ME20 6EB</t>
  </si>
  <si>
    <t>5212PFSM</t>
  </si>
  <si>
    <t>5212PSVC</t>
  </si>
  <si>
    <t>HOLY TRINITY CEP SCHOOL#APSA DA1 5AF</t>
  </si>
  <si>
    <t>5213PFSM</t>
  </si>
  <si>
    <t>5213PSVC</t>
  </si>
  <si>
    <t>ST BARTHOLOMEW'S CATHOLIC PRIMARY SCHOOL SWANLEY#APSA BR8 7AY</t>
  </si>
  <si>
    <t>5214PFSM</t>
  </si>
  <si>
    <t>HORTON KIRBY CEP SCHOOL#APSA DA4 9BN</t>
  </si>
  <si>
    <t>5215PFSM</t>
  </si>
  <si>
    <t>GREATSTONE PRIMARY SCHOOL#APSA TN28 8SY</t>
  </si>
  <si>
    <t>5218PFSM</t>
  </si>
  <si>
    <t>5218PSVC</t>
  </si>
  <si>
    <t>WINCHEAP FOUNDATION PRIMARY SCHOOL#APSA CT1 3SD</t>
  </si>
  <si>
    <t>5221PFSM</t>
  </si>
  <si>
    <t>5221PSVC</t>
  </si>
  <si>
    <t>BROOKFIELD JUNIOR SCHOOL#APSA ME20 6PY</t>
  </si>
  <si>
    <t>5223PFSM</t>
  </si>
  <si>
    <t>ALL SOULS CEP SCHOOL#APSA CT19 4LG</t>
  </si>
  <si>
    <t>5224PFSM</t>
  </si>
  <si>
    <t>5224PSVC</t>
  </si>
  <si>
    <t>HARCOURT PRIMARY SCHOOL#APSA CT19 4NE</t>
  </si>
  <si>
    <t>5225PFSM</t>
  </si>
  <si>
    <t>5225PSVC</t>
  </si>
  <si>
    <t>WILLESBOROUGH JUNIOR SCHOOL#APSA TN24 0JU</t>
  </si>
  <si>
    <t>5226PFSM</t>
  </si>
  <si>
    <t>5226PSVC</t>
  </si>
  <si>
    <t>FLEETDOWN PRIMARY SCHOOL#APSA DA2 6JX</t>
  </si>
  <si>
    <t>5229PFSM</t>
  </si>
  <si>
    <t>THAMESVIEW SCHOOL#APSA DA12 4LF</t>
  </si>
  <si>
    <t>5407PFSM</t>
  </si>
  <si>
    <t>5407PSVC</t>
  </si>
  <si>
    <t>AYLESFORD SCHOOL - SPORTS COLLEGE#APSA ME20 7JU</t>
  </si>
  <si>
    <t>5410PFSM</t>
  </si>
  <si>
    <t>5410PSVC</t>
  </si>
  <si>
    <t>DARTFORD GRAMMAR SCHOOL FOR GIRLS#APSA DA1 2NT</t>
  </si>
  <si>
    <t>5411PFSM</t>
  </si>
  <si>
    <t>5411PSVC</t>
  </si>
  <si>
    <t>SIMON LANGTON GRAMMAR SCHOOL FOR BOYS#APSA CT4 7AS</t>
  </si>
  <si>
    <t>5412PFSM</t>
  </si>
  <si>
    <t>5412PSVC</t>
  </si>
  <si>
    <t>THE MALLING SCHOOL#APSA ME19 6DH</t>
  </si>
  <si>
    <t>5425PFSM</t>
  </si>
  <si>
    <t>5425PSVC</t>
  </si>
  <si>
    <t>THE ARCHBISHOP'S SCHOOL#APSA CT2 7AP</t>
  </si>
  <si>
    <t>5426PFSM</t>
  </si>
  <si>
    <t>5426PSVC</t>
  </si>
  <si>
    <t>HUGH CHRISTIE TECHNOLOGY COLLEGE#APSA TN10 4QL</t>
  </si>
  <si>
    <t>5431PFSM</t>
  </si>
  <si>
    <t>ST GEORGE'S CE FOUNDATION SCHOOL#APSA CT10 2LH</t>
  </si>
  <si>
    <t>5447PFSM</t>
  </si>
  <si>
    <t>5447PSVC</t>
  </si>
  <si>
    <t>NORTHFLEET TECHNOLOGY COLLEGE#APSA DA11 8BG</t>
  </si>
  <si>
    <t>5456PFSM</t>
  </si>
  <si>
    <t>5456PSVC</t>
  </si>
  <si>
    <t>PENT VALLEY SCHOOL#APSA CT19 4ED</t>
  </si>
  <si>
    <t>5458PFSM</t>
  </si>
  <si>
    <t>5458PSVC</t>
  </si>
  <si>
    <t>DOVER GRAMMAR SCHOOL FOR BOYS#APSA CT17 0DQ</t>
  </si>
  <si>
    <t>5459PFSM</t>
  </si>
  <si>
    <t>5459PSVC</t>
  </si>
  <si>
    <t>ST JOHN'S RC COMPREHENSIVE SCHOOL#APSA DA12 2JW</t>
  </si>
  <si>
    <t>5461PFSM</t>
  </si>
  <si>
    <t>THE ELLINGTON AND HERESON SCHOOL#APSA CT12 6RH</t>
  </si>
  <si>
    <t>5468PFSM</t>
  </si>
  <si>
    <t>5468PSVC</t>
  </si>
  <si>
    <t>BROOMHILL BANK SCHOOL#APSA TN3 0TB</t>
  </si>
  <si>
    <t>7002PFSM</t>
  </si>
  <si>
    <t>VALENCE SCHOOL#APSA TN16 1QN</t>
  </si>
  <si>
    <t>7021PFSM</t>
  </si>
  <si>
    <t>BOWER GROVE#APSA ME16 8NL</t>
  </si>
  <si>
    <t>7032PFSM</t>
  </si>
  <si>
    <t>ST ANTHONYS SCHOOL#APSA CT9 3RA</t>
  </si>
  <si>
    <t>7033PFSM</t>
  </si>
  <si>
    <t>THE IFIELD SCHOOL#APSA DA12 5JT</t>
  </si>
  <si>
    <t>7039PFSM</t>
  </si>
  <si>
    <t>FORELAND FIELDS SCHOOL#APSA CT12 6RH</t>
  </si>
  <si>
    <t>7040PFSM</t>
  </si>
  <si>
    <t>GOLDWYN SCHOOL#APSA TN23 3BT</t>
  </si>
  <si>
    <t>7041PFSM</t>
  </si>
  <si>
    <t>THE BEACON FOLKESTONE#APSA CT19 5DN</t>
  </si>
  <si>
    <t>7043PFSM</t>
  </si>
  <si>
    <t>7043PSVC</t>
  </si>
  <si>
    <t>ROWHILL SCHOOL#APSA DA2 7BZ</t>
  </si>
  <si>
    <t>7044PFSM</t>
  </si>
  <si>
    <t>ELMS SCHOOL#APSA CT17 9PS</t>
  </si>
  <si>
    <t>7045PFSM</t>
  </si>
  <si>
    <t>RIDGE VIEW SCHOOL#APSA TN10 4PT</t>
  </si>
  <si>
    <t>7051PFSM</t>
  </si>
  <si>
    <t>GRANGE PARK#APSA ME19 5QA</t>
  </si>
  <si>
    <t>7052PFSM</t>
  </si>
  <si>
    <t>FIVE ACRE WOOD#APSA ME15 9QL</t>
  </si>
  <si>
    <t>7056PFSM</t>
  </si>
  <si>
    <t>7056PSVC</t>
  </si>
  <si>
    <t>STONE BAY SCHOOL#APSA CT10 1EB</t>
  </si>
  <si>
    <t>7058PFSM</t>
  </si>
  <si>
    <t>THE ORCHARD SCHOOL#APSA CT1 3QQ</t>
  </si>
  <si>
    <t>7062PFSM</t>
  </si>
  <si>
    <t>ST NICHOLAS' SCHOOL#APSA CT1 3JJ</t>
  </si>
  <si>
    <t>7063PFSM</t>
  </si>
  <si>
    <t>PORTAL HOUSE SCHOOL#APSA CT15 6AR</t>
  </si>
  <si>
    <t>7067PFSM</t>
  </si>
  <si>
    <t>7067PSVC</t>
  </si>
  <si>
    <t>THE WYVERN SCHOOL#APSA TN23 4ER</t>
  </si>
  <si>
    <t>7069PFSM</t>
  </si>
  <si>
    <t>7069PSVC</t>
  </si>
  <si>
    <t>OAKLEY SCHOOL#APSA TN2 4NE</t>
  </si>
  <si>
    <t>7070PFSM</t>
  </si>
  <si>
    <t>MEADOWFIELD SCHOOL#APSA ME10 4NL</t>
  </si>
  <si>
    <t>7072PFSM</t>
  </si>
  <si>
    <t>LALEHAM GAP SCHOOL#APSA CT10 1TJ</t>
  </si>
  <si>
    <t>7073PFSM</t>
  </si>
  <si>
    <t>7073PSVC</t>
  </si>
  <si>
    <t>DFE</t>
  </si>
  <si>
    <t>Year</t>
  </si>
  <si>
    <t>Area</t>
  </si>
  <si>
    <t>Cat Letter</t>
  </si>
  <si>
    <t>Coding</t>
  </si>
  <si>
    <t>Category</t>
  </si>
  <si>
    <t>Description</t>
  </si>
  <si>
    <t>Key</t>
  </si>
  <si>
    <t>April</t>
  </si>
  <si>
    <t>May</t>
  </si>
  <si>
    <t>June</t>
  </si>
  <si>
    <t>July</t>
  </si>
  <si>
    <t>August</t>
  </si>
  <si>
    <t>September</t>
  </si>
  <si>
    <t>October</t>
  </si>
  <si>
    <t>November</t>
  </si>
  <si>
    <t>December</t>
  </si>
  <si>
    <t>January</t>
  </si>
  <si>
    <t>February</t>
  </si>
  <si>
    <t>March</t>
  </si>
  <si>
    <t>Please refer to DfE Pupil Premium conditions of grant 2017-18 when using this template.</t>
  </si>
  <si>
    <t>Amount to be paid by the Local Authority over April 2017 to March 2018 (C + D + E )***</t>
  </si>
  <si>
    <r>
      <rPr>
        <sz val="12"/>
        <color theme="1"/>
        <rFont val="Arial"/>
        <family val="2"/>
      </rPr>
      <t>*</t>
    </r>
    <r>
      <rPr>
        <sz val="11"/>
        <color theme="1"/>
        <rFont val="Arial"/>
        <family val="2"/>
      </rPr>
      <t>Schools which convert to an academy between 2nd April 2017 and 1st September 2017 will receive 5/12ths of their total pupil premium allocation from the Local Authority (paid over the period April to August) and receive the remainder of their allocation directly from the Education and Skills Funding Agency (ESFA). For schools that have already converted to an academy (2nd April to the 1st July 2017) the above figures reflect the amount payable by the Local Authority only and not the full allocation due to the school.</t>
    </r>
  </si>
  <si>
    <r>
      <rPr>
        <sz val="12"/>
        <color theme="1"/>
        <rFont val="Arial"/>
        <family val="2"/>
      </rPr>
      <t>***</t>
    </r>
    <r>
      <rPr>
        <sz val="11"/>
        <color theme="1"/>
        <rFont val="Arial"/>
        <family val="2"/>
      </rPr>
      <t>In January 2018 the ESFA update their records based on the March 2017 Children Looked After Data Return (SSDA903). Pupils who are both Ever 6 FSM and recorded as LAC on the data return will attract the higher allocation of £1,900 only, which is paid to the Virtual School Kent. Therefore schools may see their E6FSM allocation change from January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</si>
</sst>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0.0"/>
    <numFmt numFmtId="167" formatCode="_-* #,##0_-;\-* #,##0_-;_-* &quot;-&quot;??_-;_-@_-"/>
    <numFmt numFmtId="168" formatCode="_-* #,##0.0_-;\-* #,##0.0_-;_-* &quot;-&quot;??_-;_-@_-"/>
  </numFmts>
  <fonts count="25"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1"/>
      <color theme="1"/>
      <name val="Calibri"/>
      <family val="2"/>
      <scheme val="minor"/>
    </font>
    <font>
      <b/>
      <u/>
      <sz val="12"/>
      <color theme="1"/>
      <name val="Arial"/>
      <family val="2"/>
    </font>
    <font>
      <b/>
      <sz val="12"/>
      <color theme="1"/>
      <name val="Arial"/>
      <family val="2"/>
    </font>
    <font>
      <b/>
      <sz val="14"/>
      <color theme="1"/>
      <name val="Arial"/>
      <family val="2"/>
    </font>
    <font>
      <sz val="12"/>
      <color theme="1"/>
      <name val="Calibri"/>
      <family val="2"/>
      <scheme val="minor"/>
    </font>
    <font>
      <b/>
      <sz val="11"/>
      <color theme="1"/>
      <name val="Arial"/>
      <family val="2"/>
    </font>
    <font>
      <sz val="11"/>
      <color theme="1"/>
      <name val="Arial"/>
      <family val="2"/>
    </font>
    <font>
      <sz val="11"/>
      <color theme="1"/>
      <name val="Calibri"/>
      <family val="2"/>
      <scheme val="minor"/>
    </font>
    <font>
      <sz val="10"/>
      <color rgb="FF000000"/>
      <name val="Arial"/>
      <family val="2"/>
    </font>
    <font>
      <b/>
      <sz val="11"/>
      <name val="Calibri"/>
      <family val="2"/>
      <scheme val="minor"/>
    </font>
    <font>
      <sz val="8"/>
      <color indexed="72"/>
      <name val="MS Sans Serif"/>
      <family val="2"/>
    </font>
    <font>
      <sz val="10"/>
      <name val="Arial"/>
      <family val="2"/>
    </font>
    <font>
      <u/>
      <sz val="11"/>
      <color theme="10"/>
      <name val="Calibri"/>
      <family val="2"/>
      <scheme val="minor"/>
    </font>
    <font>
      <sz val="12"/>
      <name val="Arial"/>
      <family val="2"/>
    </font>
    <font>
      <b/>
      <sz val="18"/>
      <color theme="1"/>
      <name val="Arial"/>
      <family val="2"/>
    </font>
    <font>
      <i/>
      <sz val="11"/>
      <color theme="1"/>
      <name val="Arial"/>
      <family val="2"/>
    </font>
    <font>
      <sz val="9"/>
      <color indexed="81"/>
      <name val="Tahoma"/>
      <family val="2"/>
    </font>
    <font>
      <b/>
      <sz val="9"/>
      <color indexed="81"/>
      <name val="Tahoma"/>
      <family val="2"/>
    </font>
    <font>
      <sz val="11"/>
      <color rgb="FF006100"/>
      <name val="Calibri"/>
      <family val="2"/>
      <scheme val="minor"/>
    </font>
    <font>
      <sz val="11"/>
      <name val="Calibri"/>
      <family val="2"/>
      <scheme val="minor"/>
    </font>
    <font>
      <u/>
      <sz val="11"/>
      <color theme="10"/>
      <name val="Arial"/>
      <family val="2"/>
    </font>
  </fonts>
  <fills count="13">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050"/>
        <bgColor indexed="64"/>
      </patternFill>
    </fill>
    <fill>
      <patternFill patternType="solid">
        <fgColor rgb="FF99CCFF"/>
        <bgColor indexed="64"/>
      </patternFill>
    </fill>
    <fill>
      <patternFill patternType="solid">
        <fgColor rgb="FFFF9999"/>
        <bgColor indexed="64"/>
      </patternFill>
    </fill>
    <fill>
      <patternFill patternType="solid">
        <fgColor rgb="FFFFFF99"/>
        <bgColor indexed="64"/>
      </patternFill>
    </fill>
    <fill>
      <patternFill patternType="solid">
        <fgColor rgb="FFC6EFCE"/>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9">
    <xf numFmtId="0" fontId="0" fillId="0" borderId="0"/>
    <xf numFmtId="0" fontId="3" fillId="0" borderId="0"/>
    <xf numFmtId="43" fontId="11" fillId="0" borderId="0" applyFont="0" applyFill="0" applyBorder="0" applyAlignment="0" applyProtection="0"/>
    <xf numFmtId="0" fontId="12" fillId="0" borderId="0" applyNumberFormat="0" applyBorder="0" applyProtection="0"/>
    <xf numFmtId="0" fontId="14" fillId="0" borderId="0" applyAlignment="0">
      <alignment vertical="top" wrapText="1"/>
      <protection locked="0"/>
    </xf>
    <xf numFmtId="0" fontId="15" fillId="0" borderId="0"/>
    <xf numFmtId="43" fontId="15" fillId="0" borderId="0" applyFont="0" applyFill="0" applyBorder="0" applyAlignment="0" applyProtection="0"/>
    <xf numFmtId="0" fontId="16" fillId="0" borderId="0" applyNumberFormat="0" applyFill="0" applyBorder="0" applyAlignment="0" applyProtection="0"/>
    <xf numFmtId="0" fontId="15" fillId="0" borderId="0"/>
    <xf numFmtId="0" fontId="14" fillId="0" borderId="0" applyAlignment="0">
      <alignment vertical="top" wrapText="1"/>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7" fillId="0" borderId="0"/>
    <xf numFmtId="0" fontId="3" fillId="0" borderId="0"/>
    <xf numFmtId="0" fontId="17" fillId="0" borderId="0"/>
    <xf numFmtId="9" fontId="15" fillId="0" borderId="0" applyFont="0" applyFill="0" applyBorder="0" applyAlignment="0" applyProtection="0"/>
    <xf numFmtId="0" fontId="16" fillId="0" borderId="0" applyNumberFormat="0" applyFill="0" applyBorder="0" applyAlignment="0" applyProtection="0"/>
    <xf numFmtId="0" fontId="22" fillId="12" borderId="0" applyNumberFormat="0" applyBorder="0" applyAlignment="0" applyProtection="0"/>
  </cellStyleXfs>
  <cellXfs count="147">
    <xf numFmtId="0" fontId="0" fillId="0" borderId="0" xfId="0"/>
    <xf numFmtId="0" fontId="5" fillId="0" borderId="0" xfId="0" applyFont="1" applyBorder="1"/>
    <xf numFmtId="0" fontId="0" fillId="0" borderId="0" xfId="0" applyBorder="1"/>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xf numFmtId="0" fontId="0" fillId="3" borderId="0" xfId="0" applyFill="1"/>
    <xf numFmtId="0" fontId="0" fillId="4" borderId="0" xfId="0" applyFill="1" applyBorder="1"/>
    <xf numFmtId="0" fontId="0" fillId="3" borderId="8" xfId="0" applyFill="1" applyBorder="1"/>
    <xf numFmtId="167" fontId="0" fillId="3" borderId="8" xfId="2" applyNumberFormat="1" applyFont="1" applyFill="1" applyBorder="1"/>
    <xf numFmtId="0" fontId="4" fillId="3" borderId="8" xfId="0" applyFont="1" applyFill="1" applyBorder="1" applyAlignment="1" applyProtection="1">
      <alignment horizontal="left" wrapText="1"/>
    </xf>
    <xf numFmtId="0" fontId="0" fillId="4" borderId="0" xfId="0" applyFill="1"/>
    <xf numFmtId="14" fontId="0" fillId="4" borderId="0" xfId="0" applyNumberFormat="1" applyFill="1" applyBorder="1"/>
    <xf numFmtId="166" fontId="0" fillId="4" borderId="0" xfId="0" applyNumberFormat="1" applyFill="1" applyBorder="1" applyAlignment="1">
      <alignment horizontal="right"/>
    </xf>
    <xf numFmtId="0" fontId="0" fillId="4" borderId="6" xfId="0" applyFill="1" applyBorder="1"/>
    <xf numFmtId="0" fontId="0" fillId="4" borderId="5" xfId="0" applyFill="1" applyBorder="1"/>
    <xf numFmtId="14" fontId="0" fillId="5" borderId="0" xfId="0" applyNumberFormat="1" applyFill="1" applyBorder="1"/>
    <xf numFmtId="14" fontId="0" fillId="2" borderId="0" xfId="0" applyNumberFormat="1" applyFill="1" applyBorder="1"/>
    <xf numFmtId="14" fontId="0" fillId="4" borderId="4" xfId="0" applyNumberFormat="1" applyFill="1" applyBorder="1"/>
    <xf numFmtId="166" fontId="0" fillId="4" borderId="4" xfId="0" applyNumberFormat="1" applyFill="1" applyBorder="1" applyAlignment="1">
      <alignment horizontal="right"/>
    </xf>
    <xf numFmtId="0" fontId="0" fillId="4" borderId="7" xfId="0" applyFill="1" applyBorder="1"/>
    <xf numFmtId="164" fontId="0" fillId="4" borderId="0" xfId="0" applyNumberFormat="1" applyFont="1" applyFill="1" applyBorder="1" applyAlignment="1">
      <alignment horizontal="right"/>
    </xf>
    <xf numFmtId="0" fontId="3" fillId="0" borderId="0" xfId="0" applyFont="1" applyAlignment="1" applyProtection="1">
      <alignment horizontal="left"/>
      <protection hidden="1"/>
    </xf>
    <xf numFmtId="0" fontId="3" fillId="0" borderId="0" xfId="0" applyFont="1" applyProtection="1">
      <protection hidden="1"/>
    </xf>
    <xf numFmtId="0" fontId="7" fillId="0" borderId="0" xfId="0" applyFont="1" applyProtection="1">
      <protection hidden="1"/>
    </xf>
    <xf numFmtId="0" fontId="6" fillId="7" borderId="9" xfId="0" applyFont="1" applyFill="1" applyBorder="1" applyAlignment="1" applyProtection="1">
      <alignment horizontal="center" vertical="center"/>
      <protection locked="0" hidden="1"/>
    </xf>
    <xf numFmtId="0" fontId="6" fillId="0" borderId="0" xfId="0"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3" fillId="0" borderId="0" xfId="0" applyFont="1" applyBorder="1" applyProtection="1">
      <protection hidden="1"/>
    </xf>
    <xf numFmtId="0" fontId="3" fillId="0" borderId="0" xfId="0" applyFont="1" applyBorder="1"/>
    <xf numFmtId="168" fontId="3" fillId="0" borderId="0" xfId="2" applyNumberFormat="1" applyFont="1" applyProtection="1">
      <protection hidden="1"/>
    </xf>
    <xf numFmtId="0" fontId="3" fillId="0" borderId="0" xfId="0" applyFont="1" applyAlignment="1" applyProtection="1">
      <protection hidden="1"/>
    </xf>
    <xf numFmtId="0" fontId="6" fillId="0" borderId="0" xfId="0" applyFont="1" applyBorder="1" applyAlignment="1" applyProtection="1">
      <protection hidden="1"/>
    </xf>
    <xf numFmtId="0" fontId="19" fillId="0" borderId="0" xfId="0" applyFont="1" applyProtection="1">
      <protection hidden="1"/>
    </xf>
    <xf numFmtId="0" fontId="10" fillId="0" borderId="0" xfId="0" applyFont="1" applyBorder="1" applyAlignment="1">
      <alignment horizontal="center"/>
    </xf>
    <xf numFmtId="0" fontId="10" fillId="0" borderId="0" xfId="0" applyFont="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3" fillId="0" borderId="0" xfId="0" applyFont="1" applyBorder="1" applyAlignment="1">
      <alignment horizontal="center" vertical="center" wrapText="1"/>
    </xf>
    <xf numFmtId="0" fontId="6" fillId="0" borderId="17" xfId="0" applyFont="1" applyBorder="1" applyAlignment="1" applyProtection="1">
      <alignment horizontal="center" vertical="center" wrapText="1"/>
      <protection hidden="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pplyProtection="1">
      <alignment horizontal="right"/>
      <protection hidden="1"/>
    </xf>
    <xf numFmtId="0" fontId="3" fillId="0" borderId="0" xfId="0" applyFont="1" applyAlignment="1" applyProtection="1">
      <alignment horizontal="right"/>
      <protection hidden="1"/>
    </xf>
    <xf numFmtId="0" fontId="3" fillId="0" borderId="0" xfId="0" applyFont="1" applyBorder="1" applyAlignment="1" applyProtection="1">
      <alignment horizontal="right"/>
      <protection hidden="1"/>
    </xf>
    <xf numFmtId="0" fontId="3" fillId="0" borderId="10" xfId="0" applyFont="1" applyBorder="1" applyAlignment="1" applyProtection="1">
      <alignment horizontal="right"/>
      <protection hidden="1"/>
    </xf>
    <xf numFmtId="0" fontId="6" fillId="0" borderId="15" xfId="0" applyFont="1" applyBorder="1" applyAlignment="1" applyProtection="1">
      <alignment horizontal="right"/>
      <protection hidden="1"/>
    </xf>
    <xf numFmtId="0" fontId="3" fillId="0" borderId="16" xfId="0" applyFont="1" applyBorder="1" applyAlignment="1" applyProtection="1">
      <alignment horizontal="right"/>
      <protection hidden="1"/>
    </xf>
    <xf numFmtId="0" fontId="3" fillId="0" borderId="15" xfId="0" applyFont="1" applyBorder="1" applyAlignment="1" applyProtection="1">
      <alignment horizontal="right"/>
      <protection hidden="1"/>
    </xf>
    <xf numFmtId="0" fontId="9" fillId="0" borderId="0" xfId="0" applyFont="1" applyAlignment="1" applyProtection="1">
      <alignment horizontal="right"/>
      <protection hidden="1"/>
    </xf>
    <xf numFmtId="0" fontId="10" fillId="0" borderId="10" xfId="0" applyFont="1" applyBorder="1" applyAlignment="1" applyProtection="1">
      <alignment horizontal="right"/>
      <protection hidden="1"/>
    </xf>
    <xf numFmtId="0" fontId="10" fillId="0" borderId="0" xfId="0" applyFont="1" applyAlignment="1" applyProtection="1">
      <alignment horizontal="right"/>
      <protection hidden="1"/>
    </xf>
    <xf numFmtId="165" fontId="6" fillId="0" borderId="21" xfId="2" applyNumberFormat="1" applyFont="1" applyBorder="1" applyAlignment="1" applyProtection="1">
      <alignment horizontal="right"/>
      <protection hidden="1"/>
    </xf>
    <xf numFmtId="165" fontId="3" fillId="0" borderId="14" xfId="2" applyNumberFormat="1" applyFont="1" applyBorder="1" applyAlignment="1" applyProtection="1">
      <alignment horizontal="right"/>
      <protection hidden="1"/>
    </xf>
    <xf numFmtId="165" fontId="6" fillId="0" borderId="20" xfId="2" applyNumberFormat="1" applyFont="1" applyBorder="1" applyAlignment="1" applyProtection="1">
      <alignment horizontal="right"/>
      <protection hidden="1"/>
    </xf>
    <xf numFmtId="165" fontId="9" fillId="0" borderId="21" xfId="2" applyNumberFormat="1" applyFont="1" applyBorder="1" applyAlignment="1" applyProtection="1">
      <alignment horizontal="right"/>
      <protection hidden="1"/>
    </xf>
    <xf numFmtId="165" fontId="10" fillId="0" borderId="14" xfId="2" applyNumberFormat="1" applyFont="1" applyBorder="1" applyAlignment="1" applyProtection="1">
      <alignment horizontal="right"/>
      <protection hidden="1"/>
    </xf>
    <xf numFmtId="0" fontId="6" fillId="0" borderId="1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165" fontId="3" fillId="0" borderId="0" xfId="0" applyNumberFormat="1" applyFont="1" applyAlignment="1" applyProtection="1">
      <protection hidden="1"/>
    </xf>
    <xf numFmtId="0" fontId="10" fillId="0" borderId="0" xfId="0" applyFont="1" applyAlignment="1" applyProtection="1">
      <alignment horizontal="left" vertical="top" wrapText="1"/>
      <protection hidden="1"/>
    </xf>
    <xf numFmtId="0" fontId="9" fillId="0" borderId="0" xfId="0" applyFont="1" applyBorder="1" applyAlignment="1">
      <alignment horizontal="center"/>
    </xf>
    <xf numFmtId="0" fontId="10" fillId="0" borderId="0" xfId="0" applyFont="1" applyBorder="1" applyAlignment="1">
      <alignment horizontal="center"/>
    </xf>
    <xf numFmtId="0" fontId="13" fillId="9" borderId="8" xfId="3" applyFont="1" applyFill="1" applyBorder="1" applyAlignment="1" applyProtection="1">
      <alignment wrapText="1"/>
    </xf>
    <xf numFmtId="4" fontId="13" fillId="9" borderId="8" xfId="4" applyNumberFormat="1" applyFont="1" applyFill="1" applyBorder="1" applyAlignment="1" applyProtection="1">
      <alignment wrapText="1"/>
    </xf>
    <xf numFmtId="165" fontId="13" fillId="9" borderId="8" xfId="4" applyNumberFormat="1" applyFont="1" applyFill="1" applyBorder="1" applyAlignment="1" applyProtection="1">
      <alignment wrapText="1"/>
    </xf>
    <xf numFmtId="0" fontId="13" fillId="10" borderId="8" xfId="3" applyFont="1" applyFill="1" applyBorder="1" applyAlignment="1" applyProtection="1">
      <alignment wrapText="1"/>
    </xf>
    <xf numFmtId="165" fontId="13" fillId="10" borderId="8" xfId="4" applyNumberFormat="1" applyFont="1" applyFill="1" applyBorder="1" applyAlignment="1" applyProtection="1">
      <alignment wrapText="1"/>
    </xf>
    <xf numFmtId="0" fontId="13" fillId="11" borderId="8" xfId="3" applyFont="1" applyFill="1" applyBorder="1" applyAlignment="1" applyProtection="1">
      <alignment wrapText="1"/>
    </xf>
    <xf numFmtId="165" fontId="13" fillId="11" borderId="8" xfId="4" applyNumberFormat="1" applyFont="1" applyFill="1" applyBorder="1" applyAlignment="1" applyProtection="1">
      <alignment wrapText="1"/>
    </xf>
    <xf numFmtId="43" fontId="0" fillId="3" borderId="8" xfId="2" applyNumberFormat="1" applyFont="1" applyFill="1" applyBorder="1"/>
    <xf numFmtId="43" fontId="0" fillId="4" borderId="8" xfId="2" applyNumberFormat="1" applyFont="1" applyFill="1" applyBorder="1"/>
    <xf numFmtId="0" fontId="4" fillId="4" borderId="0" xfId="0" applyFont="1" applyFill="1" applyBorder="1"/>
    <xf numFmtId="0" fontId="4" fillId="6" borderId="2" xfId="0" applyFont="1" applyFill="1" applyBorder="1" applyAlignment="1" applyProtection="1">
      <alignment wrapText="1"/>
    </xf>
    <xf numFmtId="0" fontId="4" fillId="6" borderId="1" xfId="0" applyFont="1" applyFill="1" applyBorder="1" applyAlignment="1">
      <alignment wrapText="1"/>
    </xf>
    <xf numFmtId="0" fontId="0" fillId="4" borderId="0" xfId="0" applyNumberFormat="1" applyFill="1"/>
    <xf numFmtId="164" fontId="0" fillId="0" borderId="3" xfId="0" applyNumberFormat="1" applyFill="1" applyBorder="1" applyAlignment="1">
      <alignment horizontal="right"/>
    </xf>
    <xf numFmtId="165" fontId="3" fillId="0" borderId="0" xfId="0" applyNumberFormat="1" applyFont="1" applyProtection="1">
      <protection hidden="1"/>
    </xf>
    <xf numFmtId="167" fontId="4" fillId="9" borderId="8" xfId="2" applyNumberFormat="1" applyFont="1" applyFill="1" applyBorder="1" applyAlignment="1">
      <alignment horizontal="center"/>
    </xf>
    <xf numFmtId="167" fontId="4" fillId="10" borderId="8" xfId="2" applyNumberFormat="1" applyFont="1" applyFill="1" applyBorder="1" applyAlignment="1">
      <alignment horizontal="center"/>
    </xf>
    <xf numFmtId="167" fontId="4" fillId="11" borderId="8" xfId="2" applyNumberFormat="1" applyFont="1" applyFill="1" applyBorder="1" applyAlignment="1">
      <alignment horizontal="center"/>
    </xf>
    <xf numFmtId="165" fontId="13" fillId="5" borderId="8" xfId="4" applyNumberFormat="1" applyFont="1" applyFill="1" applyBorder="1" applyAlignment="1" applyProtection="1">
      <alignment wrapText="1"/>
    </xf>
    <xf numFmtId="0" fontId="0" fillId="4" borderId="0" xfId="0" applyNumberFormat="1" applyFont="1" applyFill="1" applyBorder="1" applyAlignment="1">
      <alignment horizontal="right"/>
    </xf>
    <xf numFmtId="0" fontId="9" fillId="0" borderId="11" xfId="0" applyFont="1" applyBorder="1" applyAlignment="1" applyProtection="1">
      <alignment horizontal="center" vertical="center"/>
      <protection hidden="1"/>
    </xf>
    <xf numFmtId="0" fontId="3" fillId="0" borderId="1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11" borderId="0" xfId="0" applyFont="1" applyFill="1" applyProtection="1">
      <protection hidden="1"/>
    </xf>
    <xf numFmtId="0" fontId="19" fillId="11" borderId="0" xfId="0" applyFont="1" applyFill="1" applyProtection="1">
      <protection hidden="1"/>
    </xf>
    <xf numFmtId="0" fontId="4" fillId="3" borderId="0" xfId="0" applyFont="1" applyFill="1" applyBorder="1" applyAlignment="1" applyProtection="1">
      <alignment horizontal="left" wrapText="1"/>
    </xf>
    <xf numFmtId="165" fontId="13" fillId="9" borderId="0" xfId="4" applyNumberFormat="1" applyFont="1" applyFill="1" applyBorder="1" applyAlignment="1" applyProtection="1">
      <alignment wrapText="1"/>
    </xf>
    <xf numFmtId="165" fontId="13" fillId="5" borderId="0" xfId="4" applyNumberFormat="1" applyFont="1" applyFill="1" applyBorder="1" applyAlignment="1" applyProtection="1">
      <alignment wrapText="1"/>
    </xf>
    <xf numFmtId="0" fontId="13" fillId="10" borderId="0" xfId="3" applyFont="1" applyFill="1" applyBorder="1" applyAlignment="1" applyProtection="1">
      <alignment wrapText="1"/>
    </xf>
    <xf numFmtId="165" fontId="13" fillId="10" borderId="0" xfId="4" applyNumberFormat="1" applyFont="1" applyFill="1" applyBorder="1" applyAlignment="1" applyProtection="1">
      <alignment wrapText="1"/>
    </xf>
    <xf numFmtId="0" fontId="13" fillId="11" borderId="0" xfId="3" applyFont="1" applyFill="1" applyBorder="1" applyAlignment="1" applyProtection="1">
      <alignment wrapText="1"/>
    </xf>
    <xf numFmtId="165" fontId="13" fillId="11" borderId="0" xfId="4" applyNumberFormat="1" applyFont="1" applyFill="1" applyBorder="1" applyAlignment="1" applyProtection="1">
      <alignment wrapText="1"/>
    </xf>
    <xf numFmtId="0" fontId="4" fillId="6" borderId="3" xfId="0" applyFont="1" applyFill="1" applyBorder="1" applyAlignment="1" applyProtection="1">
      <alignment wrapText="1"/>
    </xf>
    <xf numFmtId="0" fontId="4" fillId="6" borderId="6" xfId="0" applyFont="1" applyFill="1" applyBorder="1" applyAlignment="1">
      <alignment wrapText="1"/>
    </xf>
    <xf numFmtId="0" fontId="4" fillId="3" borderId="22" xfId="0" applyFont="1" applyFill="1" applyBorder="1" applyAlignment="1" applyProtection="1">
      <alignment horizontal="left" wrapText="1"/>
    </xf>
    <xf numFmtId="0" fontId="13" fillId="3" borderId="8" xfId="3" applyFont="1" applyFill="1" applyBorder="1" applyAlignment="1" applyProtection="1">
      <alignment wrapText="1"/>
    </xf>
    <xf numFmtId="4" fontId="13" fillId="3" borderId="8" xfId="4" applyNumberFormat="1" applyFont="1" applyFill="1" applyBorder="1" applyAlignment="1" applyProtection="1">
      <alignment wrapText="1"/>
    </xf>
    <xf numFmtId="165" fontId="13" fillId="3" borderId="8" xfId="4" applyNumberFormat="1" applyFont="1" applyFill="1" applyBorder="1" applyAlignment="1" applyProtection="1">
      <alignment wrapText="1"/>
    </xf>
    <xf numFmtId="0" fontId="4" fillId="3" borderId="2" xfId="0" applyFont="1" applyFill="1" applyBorder="1" applyAlignment="1" applyProtection="1">
      <alignment horizontal="left" wrapText="1"/>
    </xf>
    <xf numFmtId="166" fontId="0" fillId="3" borderId="0" xfId="0" applyNumberFormat="1" applyFont="1" applyFill="1" applyBorder="1" applyAlignment="1">
      <alignment horizontal="right"/>
    </xf>
    <xf numFmtId="165" fontId="0" fillId="3" borderId="0" xfId="0" applyNumberFormat="1" applyFont="1" applyFill="1" applyBorder="1" applyAlignment="1">
      <alignment horizontal="right"/>
    </xf>
    <xf numFmtId="166" fontId="0" fillId="3" borderId="4" xfId="0" applyNumberFormat="1" applyFont="1" applyFill="1" applyBorder="1" applyAlignment="1">
      <alignment horizontal="right"/>
    </xf>
    <xf numFmtId="165" fontId="0" fillId="3" borderId="4" xfId="0" applyNumberFormat="1" applyFont="1" applyFill="1" applyBorder="1" applyAlignment="1">
      <alignment horizontal="right"/>
    </xf>
    <xf numFmtId="0" fontId="0" fillId="11" borderId="0" xfId="0" applyFill="1"/>
    <xf numFmtId="165" fontId="13" fillId="0" borderId="0" xfId="4" applyNumberFormat="1" applyFont="1" applyFill="1" applyBorder="1" applyAlignment="1" applyProtection="1">
      <alignment wrapText="1"/>
    </xf>
    <xf numFmtId="0" fontId="0" fillId="0" borderId="1" xfId="0" applyBorder="1"/>
    <xf numFmtId="0" fontId="0" fillId="0" borderId="1" xfId="0" applyFill="1" applyBorder="1"/>
    <xf numFmtId="164" fontId="0" fillId="0" borderId="1" xfId="0" applyNumberFormat="1" applyBorder="1"/>
    <xf numFmtId="0" fontId="6" fillId="0" borderId="1" xfId="0" applyFont="1" applyBorder="1"/>
    <xf numFmtId="0" fontId="0" fillId="0" borderId="1" xfId="0" applyNumberFormat="1" applyBorder="1"/>
    <xf numFmtId="164" fontId="4" fillId="0" borderId="0" xfId="0" applyNumberFormat="1" applyFont="1"/>
    <xf numFmtId="0" fontId="22" fillId="12" borderId="1" xfId="18" applyBorder="1"/>
    <xf numFmtId="164" fontId="22" fillId="12" borderId="1" xfId="18" applyNumberFormat="1" applyBorder="1"/>
    <xf numFmtId="43" fontId="4" fillId="9" borderId="8" xfId="2" applyNumberFormat="1" applyFont="1" applyFill="1" applyBorder="1" applyAlignment="1">
      <alignment horizontal="center"/>
    </xf>
    <xf numFmtId="43" fontId="13" fillId="9" borderId="8" xfId="4" applyNumberFormat="1" applyFont="1" applyFill="1" applyBorder="1" applyAlignment="1" applyProtection="1">
      <alignment wrapText="1"/>
    </xf>
    <xf numFmtId="43" fontId="13" fillId="3" borderId="8" xfId="4" applyNumberFormat="1" applyFont="1" applyFill="1" applyBorder="1" applyAlignment="1" applyProtection="1">
      <alignment wrapText="1"/>
    </xf>
    <xf numFmtId="43" fontId="0" fillId="4" borderId="0" xfId="0" applyNumberFormat="1" applyFont="1" applyFill="1" applyBorder="1" applyAlignment="1">
      <alignment horizontal="right"/>
    </xf>
    <xf numFmtId="43" fontId="13" fillId="0" borderId="0" xfId="4" applyNumberFormat="1" applyFont="1" applyFill="1" applyBorder="1" applyAlignment="1" applyProtection="1">
      <alignment wrapText="1"/>
    </xf>
    <xf numFmtId="43" fontId="0" fillId="3" borderId="0" xfId="0" applyNumberFormat="1" applyFill="1"/>
    <xf numFmtId="0" fontId="4" fillId="4" borderId="0" xfId="0" applyNumberFormat="1" applyFont="1" applyFill="1"/>
    <xf numFmtId="14" fontId="4" fillId="4" borderId="0" xfId="0" applyNumberFormat="1" applyFont="1" applyFill="1" applyBorder="1"/>
    <xf numFmtId="164" fontId="23" fillId="0" borderId="0" xfId="4" applyNumberFormat="1" applyFont="1" applyFill="1" applyBorder="1" applyAlignment="1" applyProtection="1">
      <alignment wrapText="1"/>
    </xf>
    <xf numFmtId="43" fontId="23" fillId="0" borderId="0" xfId="4" applyNumberFormat="1" applyFont="1" applyFill="1" applyBorder="1" applyAlignment="1" applyProtection="1">
      <alignment wrapText="1"/>
    </xf>
    <xf numFmtId="164" fontId="0" fillId="8" borderId="8" xfId="2" applyNumberFormat="1" applyFont="1" applyFill="1" applyBorder="1"/>
    <xf numFmtId="165" fontId="0" fillId="3" borderId="8" xfId="2" applyNumberFormat="1" applyFont="1" applyFill="1" applyBorder="1"/>
    <xf numFmtId="43" fontId="4" fillId="4" borderId="8" xfId="2" applyNumberFormat="1" applyFont="1" applyFill="1" applyBorder="1"/>
    <xf numFmtId="43" fontId="4" fillId="3" borderId="8" xfId="2" applyNumberFormat="1" applyFont="1" applyFill="1" applyBorder="1"/>
    <xf numFmtId="164" fontId="13" fillId="11" borderId="0" xfId="4" applyNumberFormat="1" applyFont="1" applyFill="1" applyBorder="1" applyAlignment="1" applyProtection="1">
      <alignment wrapText="1"/>
    </xf>
    <xf numFmtId="0" fontId="2" fillId="0" borderId="0" xfId="0" applyFont="1" applyProtection="1">
      <protection hidden="1"/>
    </xf>
    <xf numFmtId="0" fontId="10" fillId="0" borderId="0" xfId="0" applyFont="1" applyFill="1" applyAlignment="1" applyProtection="1">
      <alignment horizontal="left" vertical="top" wrapText="1"/>
      <protection hidden="1"/>
    </xf>
    <xf numFmtId="0" fontId="3" fillId="0" borderId="0" xfId="0" applyFont="1" applyFill="1" applyProtection="1">
      <protection hidden="1"/>
    </xf>
    <xf numFmtId="0" fontId="3" fillId="0" borderId="0" xfId="0" applyFont="1" applyFill="1" applyAlignment="1" applyProtection="1">
      <protection hidden="1"/>
    </xf>
    <xf numFmtId="165" fontId="23" fillId="11" borderId="0" xfId="4" applyNumberFormat="1" applyFont="1" applyFill="1" applyBorder="1" applyAlignment="1" applyProtection="1">
      <alignment wrapText="1"/>
    </xf>
    <xf numFmtId="0" fontId="10" fillId="0" borderId="0" xfId="0" applyFont="1" applyFill="1" applyAlignment="1" applyProtection="1">
      <alignment horizontal="left" vertical="top" wrapText="1"/>
      <protection hidden="1"/>
    </xf>
    <xf numFmtId="0" fontId="6" fillId="7" borderId="1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18" fillId="0" borderId="0" xfId="0" applyFont="1" applyAlignment="1" applyProtection="1">
      <alignment horizontal="center" vertical="center" wrapText="1"/>
      <protection hidden="1"/>
    </xf>
    <xf numFmtId="0" fontId="9" fillId="0" borderId="0" xfId="0" applyFont="1" applyBorder="1" applyAlignment="1">
      <alignment horizontal="center"/>
    </xf>
    <xf numFmtId="0" fontId="10" fillId="0" borderId="0" xfId="0" applyFont="1" applyBorder="1" applyAlignment="1">
      <alignment horizontal="center"/>
    </xf>
    <xf numFmtId="0" fontId="6" fillId="7" borderId="12" xfId="0" applyFont="1" applyFill="1" applyBorder="1" applyAlignment="1">
      <alignment horizontal="center" vertical="center" wrapText="1"/>
    </xf>
    <xf numFmtId="0" fontId="24" fillId="0" borderId="0" xfId="17" applyFont="1" applyFill="1"/>
    <xf numFmtId="167" fontId="4" fillId="9" borderId="8" xfId="2" applyNumberFormat="1" applyFont="1" applyFill="1" applyBorder="1" applyAlignment="1">
      <alignment horizontal="center"/>
    </xf>
    <xf numFmtId="167" fontId="4" fillId="10" borderId="8" xfId="2" applyNumberFormat="1" applyFont="1" applyFill="1" applyBorder="1" applyAlignment="1">
      <alignment horizontal="center"/>
    </xf>
    <xf numFmtId="167" fontId="4" fillId="11" borderId="8" xfId="2" applyNumberFormat="1" applyFont="1" applyFill="1" applyBorder="1" applyAlignment="1">
      <alignment horizontal="center"/>
    </xf>
  </cellXfs>
  <cellStyles count="19">
    <cellStyle name="%" xfId="5"/>
    <cellStyle name="Comma" xfId="2" builtinId="3"/>
    <cellStyle name="Comma 2" xfId="6"/>
    <cellStyle name="Good" xfId="18" builtinId="26"/>
    <cellStyle name="Hyperlink" xfId="17" builtinId="8"/>
    <cellStyle name="Hyperlink 2" xfId="7"/>
    <cellStyle name="Normal" xfId="0" builtinId="0"/>
    <cellStyle name="Normal 16" xfId="1"/>
    <cellStyle name="Normal 2" xfId="8"/>
    <cellStyle name="Normal 2 2" xfId="4"/>
    <cellStyle name="Normal 2 2 2" xfId="9"/>
    <cellStyle name="Normal 2 2 3" xfId="10"/>
    <cellStyle name="Normal 2 2_AP LA Level Data" xfId="11"/>
    <cellStyle name="Normal 3" xfId="12"/>
    <cellStyle name="Normal 4" xfId="13"/>
    <cellStyle name="Normal 5" xfId="14"/>
    <cellStyle name="Normal 6" xfId="15"/>
    <cellStyle name="Normal_Pupil Premium working 2" xfId="3"/>
    <cellStyle name="Percent 2" xfId="16"/>
  </cellStyles>
  <dxfs count="0"/>
  <tableStyles count="0" defaultTableStyle="TableStyleMedium2" defaultPivotStyle="PivotStyleLight16"/>
  <colors>
    <mruColors>
      <color rgb="FFFFFF99"/>
      <color rgb="FFFF9999"/>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1556657</xdr:colOff>
      <xdr:row>1</xdr:row>
      <xdr:rowOff>21619</xdr:rowOff>
    </xdr:to>
    <xdr:pic>
      <xdr:nvPicPr>
        <xdr:cNvPr id="4" name="Picture 3" descr="C:\Documents and Settings\PlummO01\Desktop\KCC_Logo_New_2012_Framed.jpg"/>
        <xdr:cNvPicPr>
          <a:picLocks noChangeAspect="1" noChangeArrowheads="1"/>
        </xdr:cNvPicPr>
      </xdr:nvPicPr>
      <xdr:blipFill>
        <a:blip xmlns:r="http://schemas.openxmlformats.org/officeDocument/2006/relationships" r:embed="rId1" cstate="print"/>
        <a:srcRect/>
        <a:stretch>
          <a:fillRect/>
        </a:stretch>
      </xdr:blipFill>
      <xdr:spPr bwMode="auto">
        <a:xfrm>
          <a:off x="47625" y="0"/>
          <a:ext cx="1977118" cy="136056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pupil-premium-conditions-of-grant-2017-to-2018/pupil-premium-conditions-of-grant-2017-to-2018"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37"/>
  <sheetViews>
    <sheetView showGridLines="0" tabSelected="1" zoomScale="85" zoomScaleNormal="85" workbookViewId="0">
      <selection activeCell="E5" sqref="E5"/>
    </sheetView>
  </sheetViews>
  <sheetFormatPr defaultColWidth="9.109375" defaultRowHeight="15.6" x14ac:dyDescent="0.3"/>
  <cols>
    <col min="1" max="1" width="3.6640625" style="23" customWidth="1"/>
    <col min="2" max="2" width="3.109375" style="23" customWidth="1"/>
    <col min="3" max="3" width="89.44140625" style="23" customWidth="1"/>
    <col min="4" max="4" width="2" style="23" customWidth="1"/>
    <col min="5" max="5" width="20.6640625" style="32" customWidth="1"/>
    <col min="6" max="6" width="20.6640625" style="23" customWidth="1"/>
    <col min="7" max="7" width="15.6640625" style="23" customWidth="1"/>
    <col min="8" max="8" width="2.6640625" style="23" customWidth="1"/>
    <col min="9" max="9" width="18.33203125" style="31" customWidth="1"/>
    <col min="10" max="10" width="15.6640625" style="31" customWidth="1"/>
    <col min="11" max="11" width="2.6640625" style="31" customWidth="1"/>
    <col min="12" max="12" width="18.33203125" style="31" customWidth="1"/>
    <col min="13" max="13" width="15.6640625" style="23" customWidth="1"/>
    <col min="14" max="14" width="11.5546875" style="23" bestFit="1" customWidth="1"/>
    <col min="15" max="16384" width="9.109375" style="23"/>
  </cols>
  <sheetData>
    <row r="1" spans="2:14" ht="105" customHeight="1" x14ac:dyDescent="0.25">
      <c r="B1" s="139" t="s">
        <v>389</v>
      </c>
      <c r="C1" s="139"/>
      <c r="D1" s="139"/>
      <c r="E1" s="139"/>
      <c r="F1" s="139"/>
      <c r="G1" s="139"/>
      <c r="H1" s="139"/>
      <c r="I1" s="139"/>
    </row>
    <row r="2" spans="2:14" x14ac:dyDescent="0.3">
      <c r="B2" s="143" t="s">
        <v>1343</v>
      </c>
      <c r="C2" s="143"/>
      <c r="D2" s="2"/>
      <c r="E2" s="61"/>
      <c r="F2" s="62"/>
      <c r="G2" s="62"/>
      <c r="H2" s="62"/>
    </row>
    <row r="3" spans="2:14" ht="5.0999999999999996" customHeight="1" x14ac:dyDescent="0.25">
      <c r="C3" s="36"/>
      <c r="D3" s="36"/>
      <c r="E3" s="36"/>
      <c r="F3" s="36"/>
      <c r="G3" s="36"/>
      <c r="H3" s="36"/>
      <c r="I3" s="36"/>
      <c r="J3" s="36"/>
    </row>
    <row r="4" spans="2:14" ht="5.0999999999999996" customHeight="1" thickBot="1" x14ac:dyDescent="0.3">
      <c r="C4" s="60"/>
      <c r="D4" s="60"/>
      <c r="E4" s="60"/>
      <c r="F4" s="60"/>
      <c r="G4" s="60"/>
      <c r="H4" s="60"/>
      <c r="I4" s="60"/>
      <c r="J4" s="60"/>
    </row>
    <row r="5" spans="2:14" ht="18" thickBot="1" x14ac:dyDescent="0.35">
      <c r="B5" s="24" t="s">
        <v>359</v>
      </c>
      <c r="E5" s="25"/>
    </row>
    <row r="6" spans="2:14" x14ac:dyDescent="0.25">
      <c r="E6" s="26"/>
      <c r="J6" s="59"/>
    </row>
    <row r="7" spans="2:14" ht="17.399999999999999" x14ac:dyDescent="0.3">
      <c r="B7" s="24" t="s">
        <v>360</v>
      </c>
      <c r="C7" s="22"/>
      <c r="D7" s="22"/>
      <c r="E7" s="27" t="str">
        <f>IFERROR(VLOOKUP($E$5,'Advance Data'!A4:B397,2,FALSE),"")</f>
        <v/>
      </c>
      <c r="G7" s="77"/>
      <c r="J7" s="59"/>
      <c r="M7" s="77"/>
    </row>
    <row r="8" spans="2:14" ht="16.2" thickBot="1" x14ac:dyDescent="0.3">
      <c r="E8" s="26"/>
      <c r="G8" s="77"/>
      <c r="J8" s="59"/>
      <c r="M8" s="77"/>
    </row>
    <row r="9" spans="2:14" ht="16.2" thickBot="1" x14ac:dyDescent="0.3">
      <c r="E9" s="137" t="s">
        <v>372</v>
      </c>
      <c r="F9" s="142"/>
      <c r="G9" s="138"/>
      <c r="I9" s="137" t="s">
        <v>373</v>
      </c>
      <c r="J9" s="138"/>
      <c r="L9" s="137" t="s">
        <v>357</v>
      </c>
      <c r="M9" s="138"/>
    </row>
    <row r="10" spans="2:14" ht="34.5" customHeight="1" thickBot="1" x14ac:dyDescent="0.3">
      <c r="B10" s="3"/>
      <c r="C10" s="4"/>
      <c r="D10" s="4"/>
      <c r="E10" s="38" t="s">
        <v>365</v>
      </c>
      <c r="F10" s="39" t="s">
        <v>366</v>
      </c>
      <c r="G10" s="40" t="s">
        <v>0</v>
      </c>
      <c r="H10" s="37"/>
      <c r="I10" s="41" t="s">
        <v>367</v>
      </c>
      <c r="J10" s="40" t="s">
        <v>0</v>
      </c>
      <c r="K10" s="23"/>
      <c r="L10" s="41" t="s">
        <v>367</v>
      </c>
      <c r="M10" s="40" t="s">
        <v>0</v>
      </c>
    </row>
    <row r="11" spans="2:14" x14ac:dyDescent="0.3">
      <c r="B11" s="29" t="s">
        <v>362</v>
      </c>
      <c r="C11" s="23" t="s">
        <v>382</v>
      </c>
      <c r="E11" s="57" t="str">
        <f>IFERROR(VLOOKUP(E5,'Advance Data'!A4:D397,4,FALSE),"")</f>
        <v/>
      </c>
      <c r="F11" s="58" t="str">
        <f>IFERROR(VLOOKUP(E5,'Advance Data'!A4:E397,5,FALSE),"")</f>
        <v/>
      </c>
      <c r="G11" s="52" t="str">
        <f>IFERROR(VLOOKUP(E5,'Advance Data'!A4:F397,6,FALSE),"")</f>
        <v/>
      </c>
      <c r="H11" s="43"/>
      <c r="I11" s="83" t="str">
        <f>IFERROR(VLOOKUP(E5,'Advance Data'!A4:Q397,17,FALSE),"")</f>
        <v/>
      </c>
      <c r="J11" s="55" t="str">
        <f>IFERROR(VLOOKUP(E5,'Advance Data'!A4:R397,18,FALSE),"")</f>
        <v/>
      </c>
      <c r="K11" s="49"/>
      <c r="L11" s="83" t="str">
        <f>IFERROR(VLOOKUP(E5,'Advance Data'!A4:Y397,25,FALSE),"")</f>
        <v/>
      </c>
      <c r="M11" s="52" t="str">
        <f>IFERROR(VLOOKUP(E5,'Advance Data'!A4:Z397,26,FALSE),"")</f>
        <v/>
      </c>
      <c r="N11" s="30"/>
    </row>
    <row r="12" spans="2:14" x14ac:dyDescent="0.3">
      <c r="B12" s="29"/>
      <c r="C12" s="33" t="s">
        <v>387</v>
      </c>
      <c r="D12" s="33"/>
      <c r="E12" s="42"/>
      <c r="F12" s="44"/>
      <c r="G12" s="53"/>
      <c r="H12" s="43"/>
      <c r="I12" s="50"/>
      <c r="J12" s="56"/>
      <c r="K12" s="51"/>
      <c r="L12" s="50"/>
      <c r="M12" s="53"/>
    </row>
    <row r="13" spans="2:14" x14ac:dyDescent="0.3">
      <c r="E13" s="42"/>
      <c r="F13" s="44"/>
      <c r="G13" s="53"/>
      <c r="H13" s="43"/>
      <c r="I13" s="45"/>
      <c r="J13" s="53"/>
      <c r="K13" s="43"/>
      <c r="L13" s="45"/>
      <c r="M13" s="53"/>
    </row>
    <row r="14" spans="2:14" x14ac:dyDescent="0.3">
      <c r="B14" s="23" t="s">
        <v>368</v>
      </c>
      <c r="C14" s="23" t="s">
        <v>383</v>
      </c>
      <c r="E14" s="42"/>
      <c r="F14" s="44"/>
      <c r="G14" s="53" t="str">
        <f>IFERROR(VLOOKUP(E5,'Advance Data'!A4:H397,8,FALSE),"")</f>
        <v/>
      </c>
      <c r="H14" s="43"/>
      <c r="I14" s="45"/>
      <c r="J14" s="53" t="str">
        <f>IFERROR(VLOOKUP(E5,'Advance Data'!A4:T397,20,FALSE),"")</f>
        <v/>
      </c>
      <c r="K14" s="43"/>
      <c r="L14" s="45"/>
      <c r="M14" s="53" t="str">
        <f>IFERROR(VLOOKUP(E5,'Advance Data'!A4:AA397,27,FALSE),"")</f>
        <v/>
      </c>
    </row>
    <row r="15" spans="2:14" x14ac:dyDescent="0.3">
      <c r="E15" s="42"/>
      <c r="F15" s="44"/>
      <c r="G15" s="53"/>
      <c r="H15" s="43"/>
      <c r="I15" s="45"/>
      <c r="J15" s="53"/>
      <c r="K15" s="43"/>
      <c r="L15" s="45"/>
      <c r="M15" s="53"/>
    </row>
    <row r="16" spans="2:14" x14ac:dyDescent="0.3">
      <c r="B16" s="23" t="s">
        <v>364</v>
      </c>
      <c r="C16" s="23" t="s">
        <v>384</v>
      </c>
      <c r="E16" s="42"/>
      <c r="F16" s="44"/>
      <c r="G16" s="53" t="str">
        <f>IFERROR(VLOOKUP(E5,'Advance Data'!A4:G397,7,FALSE),"")</f>
        <v/>
      </c>
      <c r="H16" s="43"/>
      <c r="I16" s="45"/>
      <c r="J16" s="53" t="str">
        <f>IFERROR(VLOOKUP(E5,'Advance Data'!A4:S397,19,FALSE),"")</f>
        <v/>
      </c>
      <c r="K16" s="43"/>
      <c r="L16" s="45"/>
      <c r="M16" s="53" t="str">
        <f>IF(E5="","","£0")</f>
        <v/>
      </c>
    </row>
    <row r="17" spans="2:13" x14ac:dyDescent="0.3">
      <c r="C17" s="33" t="s">
        <v>386</v>
      </c>
      <c r="E17" s="42"/>
      <c r="F17" s="44"/>
      <c r="G17" s="53"/>
      <c r="H17" s="43"/>
      <c r="I17" s="45"/>
      <c r="J17" s="53"/>
      <c r="K17" s="43"/>
      <c r="L17" s="45"/>
      <c r="M17" s="53"/>
    </row>
    <row r="18" spans="2:13" x14ac:dyDescent="0.3">
      <c r="C18" s="33"/>
      <c r="D18" s="33"/>
      <c r="E18" s="42"/>
      <c r="F18" s="44"/>
      <c r="G18" s="53"/>
      <c r="H18" s="43"/>
      <c r="I18" s="45"/>
      <c r="J18" s="53"/>
      <c r="K18" s="43"/>
      <c r="L18" s="45"/>
      <c r="M18" s="53"/>
    </row>
    <row r="19" spans="2:13" x14ac:dyDescent="0.3">
      <c r="B19" s="23" t="s">
        <v>363</v>
      </c>
      <c r="C19" s="23" t="s">
        <v>385</v>
      </c>
      <c r="E19" s="42"/>
      <c r="F19" s="44"/>
      <c r="G19" s="53" t="str">
        <f>IFERROR(VLOOKUP(E5,'Advance Data'!A4:I397,9,FALSE),"")</f>
        <v/>
      </c>
      <c r="H19" s="43"/>
      <c r="I19" s="45"/>
      <c r="J19" s="53" t="str">
        <f>IFERROR(VLOOKUP(E5,'Advance Data'!A4:U397,21,FALSE),"")</f>
        <v/>
      </c>
      <c r="K19" s="43"/>
      <c r="L19" s="45"/>
      <c r="M19" s="53" t="str">
        <f>IFERROR(VLOOKUP(E5,'Advance Data'!A4:AA397,27,FALSE),"")</f>
        <v/>
      </c>
    </row>
    <row r="20" spans="2:13" x14ac:dyDescent="0.3">
      <c r="C20" s="33" t="s">
        <v>388</v>
      </c>
      <c r="D20" s="33"/>
      <c r="E20" s="42"/>
      <c r="F20" s="44"/>
      <c r="G20" s="53"/>
      <c r="H20" s="43"/>
      <c r="I20" s="45"/>
      <c r="J20" s="53"/>
      <c r="K20" s="43"/>
      <c r="L20" s="45"/>
      <c r="M20" s="53"/>
    </row>
    <row r="21" spans="2:13" x14ac:dyDescent="0.3">
      <c r="E21" s="42"/>
      <c r="F21" s="44"/>
      <c r="G21" s="53"/>
      <c r="H21" s="43"/>
      <c r="I21" s="45"/>
      <c r="J21" s="53"/>
      <c r="K21" s="43"/>
      <c r="L21" s="45"/>
      <c r="M21" s="53"/>
    </row>
    <row r="22" spans="2:13" x14ac:dyDescent="0.3">
      <c r="B22" s="23" t="s">
        <v>369</v>
      </c>
      <c r="C22" s="23" t="str">
        <f>IF(OR(E5=2548,E5=2078,E5=3306,E5=3713,E5=5440),"Allocation for the period July to August 2016 (A x 2/5)*","Allocation for the period July to March 2018 (A x 9/12)*")</f>
        <v>Allocation for the period July to March 2018 (A x 9/12)*</v>
      </c>
      <c r="E22" s="42"/>
      <c r="F22" s="44"/>
      <c r="G22" s="53" t="str">
        <f>IFERROR(VLOOKUP(E5,'Advance Data'!A4:J397,10,FALSE),"")</f>
        <v/>
      </c>
      <c r="H22" s="43"/>
      <c r="I22" s="45"/>
      <c r="J22" s="53" t="str">
        <f>IFERROR(VLOOKUP(E5,'Advance Data'!A4:V397,22,FALSE),"")</f>
        <v/>
      </c>
      <c r="K22" s="43"/>
      <c r="L22" s="45"/>
      <c r="M22" s="53" t="str">
        <f>IFERROR(VLOOKUP(E5,'Advance Data'!A4:AB397,28,FALSE),"")</f>
        <v/>
      </c>
    </row>
    <row r="23" spans="2:13" x14ac:dyDescent="0.3">
      <c r="C23" s="33" t="str">
        <f>IF(OR(E5=2548,E5=2078,E5=3306,E5=3713,E5=5440),"Profiled in equal instalments over July to August 2016","Profiled in equal instalments over July to March 2018")</f>
        <v>Profiled in equal instalments over July to March 2018</v>
      </c>
      <c r="D23" s="33"/>
      <c r="E23" s="42"/>
      <c r="F23" s="44"/>
      <c r="G23" s="53"/>
      <c r="H23" s="43"/>
      <c r="I23" s="45"/>
      <c r="J23" s="53"/>
      <c r="K23" s="43"/>
      <c r="L23" s="45"/>
      <c r="M23" s="53"/>
    </row>
    <row r="24" spans="2:13" x14ac:dyDescent="0.3">
      <c r="C24" s="33"/>
      <c r="D24" s="33"/>
      <c r="E24" s="42"/>
      <c r="F24" s="44"/>
      <c r="G24" s="53"/>
      <c r="H24" s="43"/>
      <c r="I24" s="45"/>
      <c r="J24" s="53"/>
      <c r="K24" s="43"/>
      <c r="L24" s="45"/>
      <c r="M24" s="53"/>
    </row>
    <row r="25" spans="2:13" hidden="1" x14ac:dyDescent="0.3">
      <c r="C25" s="86"/>
      <c r="D25" s="33"/>
      <c r="E25" s="84" t="str">
        <f>IFERROR(VLOOKUP(E5,'Advance Data'!A10:K397,11,FALSE),"")</f>
        <v/>
      </c>
      <c r="F25" s="85" t="str">
        <f>IFERROR(VLOOKUP(E5,'Advance Data'!A10:L397,12,FALSE),"")</f>
        <v/>
      </c>
      <c r="G25" s="53" t="str">
        <f>IFERROR(VLOOKUP(E5,'Advance Data'!A10:M397,13,FALSE),"")</f>
        <v/>
      </c>
      <c r="H25" s="43"/>
      <c r="I25" s="45"/>
      <c r="J25" s="53" t="str">
        <f>IF(E5="","","£0")</f>
        <v/>
      </c>
      <c r="K25" s="43"/>
      <c r="L25" s="45"/>
      <c r="M25" s="53" t="str">
        <f>IF(E5="","","£0")</f>
        <v/>
      </c>
    </row>
    <row r="26" spans="2:13" hidden="1" x14ac:dyDescent="0.3">
      <c r="C26" s="87"/>
      <c r="E26" s="42"/>
      <c r="F26" s="44"/>
      <c r="G26" s="53"/>
      <c r="H26" s="43"/>
      <c r="I26" s="45"/>
      <c r="J26" s="53"/>
      <c r="K26" s="43"/>
      <c r="L26" s="45"/>
      <c r="M26" s="53"/>
    </row>
    <row r="27" spans="2:13" x14ac:dyDescent="0.3">
      <c r="E27" s="42"/>
      <c r="F27" s="44"/>
      <c r="G27" s="53"/>
      <c r="H27" s="43"/>
      <c r="I27" s="45"/>
      <c r="J27" s="53"/>
      <c r="K27" s="43"/>
      <c r="L27" s="45"/>
      <c r="M27" s="53"/>
    </row>
    <row r="28" spans="2:13" ht="16.2" thickBot="1" x14ac:dyDescent="0.35">
      <c r="B28" s="131" t="s">
        <v>370</v>
      </c>
      <c r="C28" s="131" t="s">
        <v>1344</v>
      </c>
      <c r="E28" s="46"/>
      <c r="F28" s="47"/>
      <c r="G28" s="54" t="str">
        <f>IFERROR(VLOOKUP(E5,'Advance Data'!A4:O397,15,FALSE),"")</f>
        <v/>
      </c>
      <c r="H28" s="43"/>
      <c r="I28" s="48"/>
      <c r="J28" s="54" t="str">
        <f>IFERROR(VLOOKUP(E5,'Advance Data'!A4:W397,23,FALSE),"")</f>
        <v/>
      </c>
      <c r="K28" s="43"/>
      <c r="L28" s="48"/>
      <c r="M28" s="54" t="str">
        <f>IFERROR(VLOOKUP(E5,'Advance Data'!A4:AC397,29,FALSE),"")</f>
        <v/>
      </c>
    </row>
    <row r="30" spans="2:13" ht="7.5" customHeight="1" x14ac:dyDescent="0.3">
      <c r="B30" s="5"/>
      <c r="M30" s="28"/>
    </row>
    <row r="31" spans="2:13" x14ac:dyDescent="0.3">
      <c r="B31" s="2"/>
      <c r="C31" s="1" t="s">
        <v>371</v>
      </c>
      <c r="D31" s="2"/>
      <c r="E31" s="140"/>
      <c r="F31" s="141"/>
      <c r="G31" s="34"/>
      <c r="H31" s="34"/>
    </row>
    <row r="32" spans="2:13" ht="5.0999999999999996" customHeight="1" x14ac:dyDescent="0.25">
      <c r="C32" s="60"/>
      <c r="D32" s="60"/>
      <c r="E32" s="60"/>
      <c r="F32" s="60"/>
      <c r="G32" s="60"/>
      <c r="H32" s="60"/>
      <c r="I32" s="60"/>
      <c r="J32" s="60"/>
    </row>
    <row r="33" spans="2:14" ht="15.75" customHeight="1" x14ac:dyDescent="0.25">
      <c r="C33" s="136" t="s">
        <v>1345</v>
      </c>
      <c r="D33" s="136"/>
      <c r="E33" s="136"/>
      <c r="F33" s="136"/>
      <c r="G33" s="136"/>
      <c r="H33" s="136"/>
      <c r="I33" s="136"/>
      <c r="J33" s="136"/>
      <c r="K33" s="136"/>
      <c r="L33" s="136"/>
      <c r="M33" s="136"/>
      <c r="N33" s="136"/>
    </row>
    <row r="34" spans="2:14" ht="16.5" customHeight="1" x14ac:dyDescent="0.25">
      <c r="B34" s="35"/>
      <c r="C34" s="136"/>
      <c r="D34" s="136"/>
      <c r="E34" s="136"/>
      <c r="F34" s="136"/>
      <c r="G34" s="136"/>
      <c r="H34" s="136"/>
      <c r="I34" s="136"/>
      <c r="J34" s="136"/>
      <c r="K34" s="136"/>
      <c r="L34" s="136"/>
      <c r="M34" s="136"/>
      <c r="N34" s="136"/>
    </row>
    <row r="35" spans="2:14" s="133" customFormat="1" ht="15" x14ac:dyDescent="0.25">
      <c r="B35" s="132"/>
      <c r="C35" s="132"/>
      <c r="D35" s="132"/>
      <c r="E35" s="132"/>
      <c r="F35" s="132"/>
      <c r="G35" s="132"/>
      <c r="H35" s="132"/>
      <c r="I35" s="132"/>
      <c r="J35" s="132"/>
      <c r="K35" s="134"/>
      <c r="L35" s="134"/>
    </row>
    <row r="36" spans="2:14" ht="15" x14ac:dyDescent="0.25">
      <c r="B36" s="35"/>
      <c r="C36" s="136" t="s">
        <v>1346</v>
      </c>
      <c r="D36" s="136"/>
      <c r="E36" s="136"/>
      <c r="F36" s="136"/>
      <c r="G36" s="136"/>
      <c r="H36" s="136"/>
      <c r="I36" s="136"/>
      <c r="J36" s="136"/>
      <c r="K36" s="136"/>
      <c r="L36" s="136"/>
      <c r="M36" s="136"/>
      <c r="N36" s="136"/>
    </row>
    <row r="37" spans="2:14" ht="15" x14ac:dyDescent="0.25">
      <c r="C37" s="136"/>
      <c r="D37" s="136"/>
      <c r="E37" s="136"/>
      <c r="F37" s="136"/>
      <c r="G37" s="136"/>
      <c r="H37" s="136"/>
      <c r="I37" s="136"/>
      <c r="J37" s="136"/>
      <c r="K37" s="136"/>
      <c r="L37" s="136"/>
      <c r="M37" s="136"/>
      <c r="N37" s="136"/>
    </row>
  </sheetData>
  <sheetProtection password="FF6B" sheet="1" objects="1" scenarios="1"/>
  <mergeCells count="8">
    <mergeCell ref="C36:N37"/>
    <mergeCell ref="C33:N34"/>
    <mergeCell ref="L9:M9"/>
    <mergeCell ref="B1:I1"/>
    <mergeCell ref="E31:F31"/>
    <mergeCell ref="E9:G9"/>
    <mergeCell ref="I9:J9"/>
    <mergeCell ref="B2:C2"/>
  </mergeCells>
  <hyperlinks>
    <hyperlink ref="B2:C2" r:id="rId1" display="Please refer to DfE Pupil Premium conditions of grant 2017-18 when using this template."/>
  </hyperlinks>
  <pageMargins left="0.70866141732283472" right="0.70866141732283472" top="0.74803149606299213" bottom="0.74803149606299213" header="0.31496062992125984" footer="0.31496062992125984"/>
  <pageSetup paperSize="9" scale="5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'Advance Data'!$A$5:$A$370</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X397"/>
  <sheetViews>
    <sheetView zoomScale="90" zoomScaleNormal="90" workbookViewId="0">
      <pane xSplit="3" ySplit="3" topLeftCell="D4" activePane="bottomRight" state="frozen"/>
      <selection pane="topRight" activeCell="D1" sqref="D1"/>
      <selection pane="bottomLeft" activeCell="A4" sqref="A4"/>
      <selection pane="bottomRight"/>
    </sheetView>
  </sheetViews>
  <sheetFormatPr defaultColWidth="9.109375" defaultRowHeight="14.4" x14ac:dyDescent="0.3"/>
  <cols>
    <col min="1" max="1" width="9.109375" style="7"/>
    <col min="2" max="2" width="40.6640625" style="6" customWidth="1"/>
    <col min="3" max="3" width="26.44140625" style="6" bestFit="1" customWidth="1"/>
    <col min="4" max="8" width="15.33203125" style="6" customWidth="1"/>
    <col min="9" max="9" width="15.33203125" style="121" customWidth="1"/>
    <col min="10" max="31" width="15.33203125" style="6" customWidth="1"/>
    <col min="32" max="32" width="13.6640625" style="6" customWidth="1"/>
    <col min="33" max="33" width="13.88671875" style="7" bestFit="1" customWidth="1"/>
    <col min="34" max="16384" width="9.109375" style="7"/>
  </cols>
  <sheetData>
    <row r="1" spans="1:50" x14ac:dyDescent="0.3">
      <c r="C1" s="8" t="s">
        <v>374</v>
      </c>
      <c r="D1" s="70">
        <f>SUM(D10:D397)</f>
        <v>15112</v>
      </c>
      <c r="E1" s="70">
        <f>SUM(E10:E397)</f>
        <v>4798</v>
      </c>
      <c r="F1" s="127">
        <f>SUM(F10:F397)</f>
        <v>24433970</v>
      </c>
      <c r="G1" s="126">
        <f>SUM(G10:G397)</f>
        <v>12224978</v>
      </c>
      <c r="H1" s="71">
        <f>SUM(H10:H370)</f>
        <v>6108499</v>
      </c>
      <c r="I1" s="71">
        <f>SUM(I10:I370)</f>
        <v>-3990</v>
      </c>
      <c r="J1" s="71">
        <f>SUM(J10:J370)</f>
        <v>18325471</v>
      </c>
      <c r="K1" s="71">
        <f t="shared" ref="K1:S1" si="0">SUM(K10:K370)</f>
        <v>0</v>
      </c>
      <c r="L1" s="71">
        <f t="shared" si="0"/>
        <v>0</v>
      </c>
      <c r="M1" s="71">
        <f t="shared" si="0"/>
        <v>0</v>
      </c>
      <c r="N1" s="71">
        <f t="shared" si="0"/>
        <v>0</v>
      </c>
      <c r="O1" s="71">
        <f t="shared" si="0"/>
        <v>24433970</v>
      </c>
      <c r="P1" s="71">
        <f t="shared" si="0"/>
        <v>0</v>
      </c>
      <c r="Q1" s="71">
        <f t="shared" si="0"/>
        <v>887</v>
      </c>
      <c r="R1" s="71">
        <f t="shared" si="0"/>
        <v>266100</v>
      </c>
      <c r="S1" s="128">
        <f t="shared" si="0"/>
        <v>67376</v>
      </c>
      <c r="T1" s="128">
        <f t="shared" ref="T1:Z1" si="1">SUM(T10:T397)</f>
        <v>66525</v>
      </c>
      <c r="U1" s="128">
        <f t="shared" si="1"/>
        <v>-851</v>
      </c>
      <c r="V1" s="128">
        <f t="shared" si="1"/>
        <v>199575</v>
      </c>
      <c r="W1" s="128">
        <f t="shared" si="1"/>
        <v>266100</v>
      </c>
      <c r="X1" s="128">
        <f t="shared" si="1"/>
        <v>0</v>
      </c>
      <c r="Y1" s="129">
        <f t="shared" si="1"/>
        <v>666</v>
      </c>
      <c r="Z1" s="129">
        <f t="shared" si="1"/>
        <v>1265400</v>
      </c>
      <c r="AA1" s="128">
        <f t="shared" ref="AA1" si="2">SUM(AA10:AA370)</f>
        <v>316350</v>
      </c>
      <c r="AB1" s="128">
        <f>SUM(AB10:AB397)</f>
        <v>949050</v>
      </c>
      <c r="AC1" s="128">
        <f>SUM(AC10:AC397)</f>
        <v>1265400</v>
      </c>
      <c r="AD1" s="128">
        <f>SUM(AD10:AD397)</f>
        <v>0</v>
      </c>
      <c r="AE1" s="128">
        <f t="shared" ref="AE1" si="3">SUM(AE10:AE370)</f>
        <v>0</v>
      </c>
      <c r="AF1" s="70"/>
    </row>
    <row r="2" spans="1:50" x14ac:dyDescent="0.3">
      <c r="C2" s="8"/>
      <c r="D2" s="144" t="s">
        <v>355</v>
      </c>
      <c r="E2" s="144"/>
      <c r="F2" s="144"/>
      <c r="G2" s="78"/>
      <c r="H2" s="78"/>
      <c r="I2" s="116"/>
      <c r="J2" s="78"/>
      <c r="K2" s="78"/>
      <c r="L2" s="78"/>
      <c r="M2" s="78"/>
      <c r="N2" s="78"/>
      <c r="O2" s="78"/>
      <c r="P2" s="78"/>
      <c r="Q2" s="145" t="s">
        <v>356</v>
      </c>
      <c r="R2" s="145"/>
      <c r="S2" s="79"/>
      <c r="T2" s="79"/>
      <c r="U2" s="79"/>
      <c r="V2" s="79"/>
      <c r="W2" s="79"/>
      <c r="X2" s="79"/>
      <c r="Y2" s="146" t="s">
        <v>357</v>
      </c>
      <c r="Z2" s="146"/>
      <c r="AA2" s="80"/>
      <c r="AB2" s="80"/>
      <c r="AC2" s="80"/>
      <c r="AD2" s="80"/>
      <c r="AE2" s="9"/>
      <c r="AF2" s="9"/>
    </row>
    <row r="3" spans="1:50" ht="114.9" customHeight="1" x14ac:dyDescent="0.3">
      <c r="A3" s="72" t="s">
        <v>353</v>
      </c>
      <c r="B3" s="10" t="s">
        <v>1</v>
      </c>
      <c r="C3" s="10" t="s">
        <v>329</v>
      </c>
      <c r="D3" s="63" t="s">
        <v>330</v>
      </c>
      <c r="E3" s="64" t="s">
        <v>331</v>
      </c>
      <c r="F3" s="65" t="s">
        <v>332</v>
      </c>
      <c r="G3" s="65" t="s">
        <v>375</v>
      </c>
      <c r="H3" s="65" t="s">
        <v>376</v>
      </c>
      <c r="I3" s="117" t="s">
        <v>377</v>
      </c>
      <c r="J3" s="65" t="s">
        <v>361</v>
      </c>
      <c r="K3" s="81" t="s">
        <v>379</v>
      </c>
      <c r="L3" s="81" t="s">
        <v>380</v>
      </c>
      <c r="M3" s="81" t="s">
        <v>381</v>
      </c>
      <c r="N3" s="81" t="s">
        <v>378</v>
      </c>
      <c r="O3" s="65" t="s">
        <v>358</v>
      </c>
      <c r="P3" s="65" t="s">
        <v>378</v>
      </c>
      <c r="Q3" s="66" t="s">
        <v>333</v>
      </c>
      <c r="R3" s="67" t="s">
        <v>334</v>
      </c>
      <c r="S3" s="67" t="s">
        <v>375</v>
      </c>
      <c r="T3" s="67" t="s">
        <v>376</v>
      </c>
      <c r="U3" s="67" t="s">
        <v>377</v>
      </c>
      <c r="V3" s="67" t="s">
        <v>361</v>
      </c>
      <c r="W3" s="67" t="s">
        <v>358</v>
      </c>
      <c r="X3" s="67" t="s">
        <v>378</v>
      </c>
      <c r="Y3" s="68" t="s">
        <v>335</v>
      </c>
      <c r="Z3" s="69" t="s">
        <v>336</v>
      </c>
      <c r="AA3" s="69" t="s">
        <v>354</v>
      </c>
      <c r="AB3" s="69" t="s">
        <v>361</v>
      </c>
      <c r="AC3" s="69" t="s">
        <v>358</v>
      </c>
      <c r="AD3" s="69" t="s">
        <v>378</v>
      </c>
      <c r="AE3" s="73" t="s">
        <v>337</v>
      </c>
      <c r="AF3" s="74" t="s">
        <v>338</v>
      </c>
    </row>
    <row r="4" spans="1:50" ht="86.4" x14ac:dyDescent="0.3">
      <c r="A4" s="97" t="s">
        <v>390</v>
      </c>
      <c r="B4" s="10" t="s">
        <v>1</v>
      </c>
      <c r="C4" s="10" t="s">
        <v>329</v>
      </c>
      <c r="D4" s="98" t="s">
        <v>330</v>
      </c>
      <c r="E4" s="99" t="s">
        <v>331</v>
      </c>
      <c r="F4" s="100" t="s">
        <v>332</v>
      </c>
      <c r="G4" s="100"/>
      <c r="H4" s="100"/>
      <c r="I4" s="118"/>
      <c r="J4" s="100"/>
      <c r="K4" s="100"/>
      <c r="L4" s="100"/>
      <c r="M4" s="100"/>
      <c r="N4" s="100"/>
      <c r="O4" s="100"/>
      <c r="P4" s="100"/>
      <c r="Q4" s="98" t="s">
        <v>333</v>
      </c>
      <c r="R4" s="100" t="s">
        <v>334</v>
      </c>
      <c r="S4" s="100"/>
      <c r="T4" s="100"/>
      <c r="U4" s="100"/>
      <c r="V4" s="100"/>
      <c r="W4" s="100"/>
      <c r="X4" s="100"/>
      <c r="Y4" s="98" t="s">
        <v>335</v>
      </c>
      <c r="Z4" s="100" t="s">
        <v>336</v>
      </c>
      <c r="AA4" s="100"/>
      <c r="AB4" s="100"/>
      <c r="AC4" s="100"/>
      <c r="AD4" s="100"/>
      <c r="AE4" s="101" t="s">
        <v>391</v>
      </c>
      <c r="AF4" s="90"/>
      <c r="AG4" s="89"/>
      <c r="AH4" s="89"/>
      <c r="AI4" s="91"/>
      <c r="AJ4" s="92"/>
      <c r="AK4" s="92"/>
      <c r="AL4" s="92"/>
      <c r="AM4" s="92"/>
      <c r="AN4" s="92"/>
      <c r="AO4" s="92"/>
      <c r="AP4" s="92"/>
      <c r="AQ4" s="93"/>
      <c r="AR4" s="94"/>
      <c r="AS4" s="94"/>
      <c r="AT4" s="94"/>
      <c r="AU4" s="94"/>
      <c r="AV4" s="94"/>
      <c r="AW4" s="95"/>
      <c r="AX4" s="96"/>
    </row>
    <row r="5" spans="1:50" ht="14.25" customHeight="1" x14ac:dyDescent="0.3">
      <c r="A5" s="72">
        <v>3716</v>
      </c>
      <c r="B5" s="88" t="s">
        <v>421</v>
      </c>
      <c r="C5" s="88"/>
      <c r="D5">
        <v>10</v>
      </c>
      <c r="E5">
        <v>0</v>
      </c>
      <c r="F5">
        <v>13200</v>
      </c>
      <c r="G5" s="21">
        <f>VLOOKUP(A5*1,Sheet1!$A$2:$V$362,22,0)</f>
        <v>2860</v>
      </c>
      <c r="H5" s="21">
        <f>(3/12)*F5</f>
        <v>3300</v>
      </c>
      <c r="I5" s="119">
        <f t="shared" ref="I5:I10" si="4">H5-G5</f>
        <v>440</v>
      </c>
      <c r="J5" s="21">
        <f>F5-H5</f>
        <v>9900</v>
      </c>
      <c r="K5" s="21"/>
      <c r="L5" s="21"/>
      <c r="M5" s="21"/>
      <c r="N5" s="21"/>
      <c r="O5" s="21">
        <v>13200</v>
      </c>
      <c r="P5" s="21"/>
      <c r="Q5" s="93">
        <v>1.6666666666666667</v>
      </c>
      <c r="R5" s="21">
        <v>500</v>
      </c>
      <c r="S5" s="21">
        <f>IFERROR(VLOOKUP(A5*1,Sheet1!$A$365:$V$533,22,0),0)</f>
        <v>50</v>
      </c>
      <c r="T5" s="21">
        <f>(3/12)*R5</f>
        <v>125</v>
      </c>
      <c r="U5" s="21">
        <f>T5-S5</f>
        <v>75</v>
      </c>
      <c r="V5" s="21">
        <f>R5-T5</f>
        <v>375</v>
      </c>
      <c r="W5" s="21">
        <v>500</v>
      </c>
      <c r="X5" s="21"/>
      <c r="Y5" s="93">
        <v>0.41666666666666669</v>
      </c>
      <c r="Z5" s="107">
        <v>791.66666666666674</v>
      </c>
      <c r="AA5" s="130">
        <f>(3/12)*Z5</f>
        <v>197.91666666666669</v>
      </c>
      <c r="AB5" s="21">
        <f t="shared" ref="AB5:AB7" si="5">Z5-AA5</f>
        <v>593.75</v>
      </c>
      <c r="AC5" s="135">
        <v>791.66666666666674</v>
      </c>
      <c r="AD5" s="94"/>
      <c r="AE5" s="106"/>
      <c r="AF5" s="96"/>
    </row>
    <row r="6" spans="1:50" x14ac:dyDescent="0.3">
      <c r="A6" s="72">
        <v>5411</v>
      </c>
      <c r="B6" s="88" t="s">
        <v>301</v>
      </c>
      <c r="C6" s="88"/>
      <c r="D6">
        <v>0</v>
      </c>
      <c r="E6" s="106">
        <v>30.833333333333336</v>
      </c>
      <c r="F6" s="106">
        <v>28829.166666666668</v>
      </c>
      <c r="G6" s="21">
        <f>VLOOKUP(A6*1,Sheet1!$A$2:$V$362,22,0)</f>
        <v>10285.32</v>
      </c>
      <c r="H6" s="21">
        <f>(3/12)*F6</f>
        <v>7207.291666666667</v>
      </c>
      <c r="I6" s="119">
        <f t="shared" si="4"/>
        <v>-3078.0283333333327</v>
      </c>
      <c r="J6" s="21">
        <f t="shared" ref="J6:J72" si="6">F6-H6</f>
        <v>21621.875</v>
      </c>
      <c r="K6" s="21"/>
      <c r="L6" s="21"/>
      <c r="M6" s="21"/>
      <c r="N6" s="21"/>
      <c r="O6" s="21">
        <v>28829.166666666668</v>
      </c>
      <c r="P6" s="21"/>
      <c r="Q6" s="93">
        <v>0.41666666666666669</v>
      </c>
      <c r="R6" s="21">
        <v>125</v>
      </c>
      <c r="S6" s="21">
        <f>IFERROR(VLOOKUP(A6*1,Sheet1!$A$365:$V$533,22,0),0)</f>
        <v>50</v>
      </c>
      <c r="T6" s="21">
        <f t="shared" ref="T6:T69" si="7">(3/12)*R6</f>
        <v>31.25</v>
      </c>
      <c r="U6" s="21">
        <f t="shared" ref="U6:U69" si="8">T6-S6</f>
        <v>-18.75</v>
      </c>
      <c r="V6" s="21">
        <f t="shared" ref="V6:V69" si="9">R6-T6</f>
        <v>93.75</v>
      </c>
      <c r="W6" s="21">
        <v>125</v>
      </c>
      <c r="X6" s="21"/>
      <c r="Y6" s="93">
        <v>0</v>
      </c>
      <c r="Z6" s="107">
        <v>0</v>
      </c>
      <c r="AA6" s="94"/>
      <c r="AB6" s="21">
        <f t="shared" si="5"/>
        <v>0</v>
      </c>
      <c r="AC6" s="135">
        <v>0</v>
      </c>
      <c r="AD6" s="94"/>
      <c r="AE6" s="106"/>
      <c r="AF6" s="96"/>
    </row>
    <row r="7" spans="1:50" s="11" customFormat="1" ht="28.8" x14ac:dyDescent="0.3">
      <c r="A7" s="72">
        <v>3343</v>
      </c>
      <c r="B7" s="88" t="s">
        <v>246</v>
      </c>
      <c r="C7" s="12" t="s">
        <v>348</v>
      </c>
      <c r="D7" s="102">
        <v>29</v>
      </c>
      <c r="E7" s="102">
        <v>0</v>
      </c>
      <c r="F7" s="103">
        <f>38280*(5/12)</f>
        <v>15950</v>
      </c>
      <c r="G7" s="21">
        <f>VLOOKUP(A7*1,Sheet1!$A$2:$V$362,22,0)</f>
        <v>9900</v>
      </c>
      <c r="H7" s="124">
        <f>ROUND((3/12)*F7,0)</f>
        <v>3988</v>
      </c>
      <c r="I7" s="124">
        <f t="shared" si="4"/>
        <v>-5912</v>
      </c>
      <c r="J7" s="21">
        <f>F7-H7</f>
        <v>11962</v>
      </c>
      <c r="K7" s="21"/>
      <c r="L7" s="82"/>
      <c r="M7" s="21"/>
      <c r="N7" s="21"/>
      <c r="O7" s="21">
        <v>15950</v>
      </c>
      <c r="P7" s="21"/>
      <c r="Q7" s="102">
        <v>1</v>
      </c>
      <c r="R7" s="103">
        <f>300*(5/12)</f>
        <v>125</v>
      </c>
      <c r="S7" s="21">
        <f>IFERROR(VLOOKUP(A7*1,Sheet1!$A$365:$V$533,22,0),0)</f>
        <v>0</v>
      </c>
      <c r="T7" s="21">
        <f t="shared" si="7"/>
        <v>31.25</v>
      </c>
      <c r="U7" s="21">
        <f t="shared" si="8"/>
        <v>31.25</v>
      </c>
      <c r="V7" s="21">
        <f t="shared" si="9"/>
        <v>93.75</v>
      </c>
      <c r="W7" s="21">
        <v>125</v>
      </c>
      <c r="X7" s="21"/>
      <c r="Y7" s="13">
        <v>0</v>
      </c>
      <c r="Z7" s="21">
        <v>0</v>
      </c>
      <c r="AA7" s="21">
        <f>(3/12)*Z7</f>
        <v>0</v>
      </c>
      <c r="AB7" s="21">
        <f t="shared" si="5"/>
        <v>0</v>
      </c>
      <c r="AC7" s="135">
        <v>0</v>
      </c>
      <c r="AD7" s="21"/>
      <c r="AE7" s="76"/>
      <c r="AF7" s="15"/>
    </row>
    <row r="8" spans="1:50" s="11" customFormat="1" x14ac:dyDescent="0.3">
      <c r="A8" s="72">
        <v>3754</v>
      </c>
      <c r="B8" s="88" t="s">
        <v>254</v>
      </c>
      <c r="C8" s="12" t="s">
        <v>348</v>
      </c>
      <c r="D8" s="102">
        <v>27</v>
      </c>
      <c r="E8" s="102">
        <v>0</v>
      </c>
      <c r="F8" s="103">
        <f>35640*(5/12)</f>
        <v>14850</v>
      </c>
      <c r="G8" s="21">
        <f>VLOOKUP(A8*1,Sheet1!$A$2:$V$362,22,0)</f>
        <v>8580</v>
      </c>
      <c r="H8" s="124">
        <f>ROUND((3/12)*F8,0)</f>
        <v>3713</v>
      </c>
      <c r="I8" s="125">
        <f t="shared" si="4"/>
        <v>-4867</v>
      </c>
      <c r="J8" s="21">
        <f>F8-H8</f>
        <v>11137</v>
      </c>
      <c r="K8" s="21"/>
      <c r="L8" s="82"/>
      <c r="M8" s="21"/>
      <c r="N8" s="21"/>
      <c r="O8" s="21">
        <v>14850</v>
      </c>
      <c r="P8" s="21"/>
      <c r="Q8" s="102">
        <v>0</v>
      </c>
      <c r="R8" s="103">
        <v>0</v>
      </c>
      <c r="S8" s="21">
        <f>IFERROR(VLOOKUP(A8*1,Sheet1!$A$365:$V$533,22,0),0)</f>
        <v>0</v>
      </c>
      <c r="T8" s="21">
        <f t="shared" si="7"/>
        <v>0</v>
      </c>
      <c r="U8" s="21">
        <f t="shared" si="8"/>
        <v>0</v>
      </c>
      <c r="V8" s="21">
        <f t="shared" si="9"/>
        <v>0</v>
      </c>
      <c r="W8" s="21">
        <v>0</v>
      </c>
      <c r="X8" s="21"/>
      <c r="Y8" s="13">
        <v>3</v>
      </c>
      <c r="Z8" s="21">
        <f>5700*(5/12)</f>
        <v>2375</v>
      </c>
      <c r="AA8" s="21">
        <f>(3/12)*Z8</f>
        <v>593.75</v>
      </c>
      <c r="AB8" s="21">
        <f>Z8-AA8</f>
        <v>1781.25</v>
      </c>
      <c r="AC8" s="135">
        <v>2375</v>
      </c>
      <c r="AD8" s="21"/>
      <c r="AE8" s="76"/>
      <c r="AF8" s="15"/>
    </row>
    <row r="9" spans="1:50" s="11" customFormat="1" x14ac:dyDescent="0.3">
      <c r="A9" s="122">
        <v>2667</v>
      </c>
      <c r="B9" s="123" t="s">
        <v>144</v>
      </c>
      <c r="C9" s="12" t="s">
        <v>345</v>
      </c>
      <c r="D9" s="102">
        <v>59</v>
      </c>
      <c r="E9" s="102">
        <v>0</v>
      </c>
      <c r="F9" s="103">
        <f>77880*(5/12)</f>
        <v>32450</v>
      </c>
      <c r="G9" s="21">
        <f>VLOOKUP(A9*1,Sheet1!$A$2:$V$362,22,0)</f>
        <v>19800</v>
      </c>
      <c r="H9" s="124">
        <f>ROUND((3/12)*F9,0)</f>
        <v>8113</v>
      </c>
      <c r="I9" s="125">
        <f t="shared" si="4"/>
        <v>-11687</v>
      </c>
      <c r="J9" s="21">
        <f>F9-H9</f>
        <v>24337</v>
      </c>
      <c r="K9" s="21"/>
      <c r="L9" s="82"/>
      <c r="M9" s="21"/>
      <c r="N9" s="21"/>
      <c r="O9" s="21">
        <v>32450</v>
      </c>
      <c r="P9" s="21"/>
      <c r="Q9" s="102">
        <v>1</v>
      </c>
      <c r="R9" s="103">
        <f>300*(5/12)</f>
        <v>125</v>
      </c>
      <c r="S9" s="21">
        <f>IFERROR(VLOOKUP(A9*1,Sheet1!$A$365:$V$533,22,0),0)</f>
        <v>75</v>
      </c>
      <c r="T9" s="21">
        <f t="shared" si="7"/>
        <v>31.25</v>
      </c>
      <c r="U9" s="21">
        <f t="shared" si="8"/>
        <v>-43.75</v>
      </c>
      <c r="V9" s="21">
        <f t="shared" si="9"/>
        <v>93.75</v>
      </c>
      <c r="W9" s="21">
        <v>125</v>
      </c>
      <c r="X9" s="21"/>
      <c r="Y9" s="13">
        <v>0</v>
      </c>
      <c r="Z9" s="21">
        <v>0</v>
      </c>
      <c r="AA9" s="21">
        <f t="shared" ref="AA9:AA72" si="10">(3/12)*Z9</f>
        <v>0</v>
      </c>
      <c r="AB9" s="21">
        <f t="shared" ref="AB9:AB72" si="11">Z9-AA9</f>
        <v>0</v>
      </c>
      <c r="AC9" s="135">
        <v>0</v>
      </c>
      <c r="AD9" s="21"/>
      <c r="AE9" s="76"/>
      <c r="AF9" s="15"/>
    </row>
    <row r="10" spans="1:50" s="11" customFormat="1" x14ac:dyDescent="0.3">
      <c r="A10" s="75">
        <v>1106</v>
      </c>
      <c r="B10" s="12" t="s">
        <v>2</v>
      </c>
      <c r="C10" s="17" t="s">
        <v>339</v>
      </c>
      <c r="D10" s="102">
        <v>0</v>
      </c>
      <c r="E10" s="102">
        <v>13</v>
      </c>
      <c r="F10" s="103">
        <v>12155</v>
      </c>
      <c r="G10" s="21">
        <v>0</v>
      </c>
      <c r="H10" s="124">
        <f>ROUND((3/12)*F10,0)</f>
        <v>3039</v>
      </c>
      <c r="I10" s="125">
        <f t="shared" si="4"/>
        <v>3039</v>
      </c>
      <c r="J10" s="21">
        <f t="shared" si="6"/>
        <v>9116</v>
      </c>
      <c r="K10" s="21"/>
      <c r="L10" s="82"/>
      <c r="M10" s="21"/>
      <c r="N10" s="21"/>
      <c r="O10" s="21">
        <v>12155</v>
      </c>
      <c r="P10" s="21"/>
      <c r="Q10" s="102">
        <v>0</v>
      </c>
      <c r="R10" s="103">
        <v>0</v>
      </c>
      <c r="S10" s="21">
        <f>IFERROR(VLOOKUP(A10*1,Sheet1!$A$365:$V$533,22,0),0)</f>
        <v>0</v>
      </c>
      <c r="T10" s="21">
        <f t="shared" si="7"/>
        <v>0</v>
      </c>
      <c r="U10" s="21">
        <f t="shared" si="8"/>
        <v>0</v>
      </c>
      <c r="V10" s="21">
        <f t="shared" si="9"/>
        <v>0</v>
      </c>
      <c r="W10" s="21">
        <v>0</v>
      </c>
      <c r="X10" s="21"/>
      <c r="Y10" s="13">
        <v>0</v>
      </c>
      <c r="Z10" s="21">
        <v>0</v>
      </c>
      <c r="AA10" s="21">
        <f t="shared" si="10"/>
        <v>0</v>
      </c>
      <c r="AB10" s="21">
        <f t="shared" si="11"/>
        <v>0</v>
      </c>
      <c r="AC10" s="135">
        <v>0</v>
      </c>
      <c r="AD10" s="21"/>
      <c r="AE10" s="76"/>
      <c r="AF10" s="14"/>
    </row>
    <row r="11" spans="1:50" s="11" customFormat="1" x14ac:dyDescent="0.3">
      <c r="A11" s="75">
        <v>1116</v>
      </c>
      <c r="B11" s="12" t="s">
        <v>340</v>
      </c>
      <c r="C11" s="17" t="s">
        <v>339</v>
      </c>
      <c r="D11" s="102">
        <v>0</v>
      </c>
      <c r="E11" s="102">
        <v>22</v>
      </c>
      <c r="F11" s="103">
        <v>20570</v>
      </c>
      <c r="G11" s="21">
        <v>0</v>
      </c>
      <c r="H11" s="124">
        <f t="shared" ref="H11:H74" si="12">ROUND((3/12)*F11,0)</f>
        <v>5143</v>
      </c>
      <c r="I11" s="125">
        <f t="shared" ref="I11:I74" si="13">H11-G11</f>
        <v>5143</v>
      </c>
      <c r="J11" s="21">
        <f t="shared" si="6"/>
        <v>15427</v>
      </c>
      <c r="K11" s="21"/>
      <c r="L11" s="82"/>
      <c r="M11" s="21"/>
      <c r="N11" s="21"/>
      <c r="O11" s="21">
        <v>20570</v>
      </c>
      <c r="P11" s="21"/>
      <c r="Q11" s="102">
        <v>0</v>
      </c>
      <c r="R11" s="103">
        <v>0</v>
      </c>
      <c r="S11" s="21">
        <f>IFERROR(VLOOKUP(A11*1,Sheet1!$A$365:$V$533,22,0),0)</f>
        <v>0</v>
      </c>
      <c r="T11" s="21">
        <f t="shared" si="7"/>
        <v>0</v>
      </c>
      <c r="U11" s="21">
        <f t="shared" si="8"/>
        <v>0</v>
      </c>
      <c r="V11" s="21">
        <f t="shared" si="9"/>
        <v>0</v>
      </c>
      <c r="W11" s="21">
        <v>0</v>
      </c>
      <c r="X11" s="21"/>
      <c r="Y11" s="13">
        <v>0</v>
      </c>
      <c r="Z11" s="21">
        <v>0</v>
      </c>
      <c r="AA11" s="21">
        <f t="shared" si="10"/>
        <v>0</v>
      </c>
      <c r="AB11" s="21">
        <f t="shared" si="11"/>
        <v>0</v>
      </c>
      <c r="AC11" s="135">
        <v>0</v>
      </c>
      <c r="AD11" s="21"/>
      <c r="AE11" s="76"/>
      <c r="AF11" s="15"/>
    </row>
    <row r="12" spans="1:50" s="11" customFormat="1" x14ac:dyDescent="0.3">
      <c r="A12" s="75">
        <v>1123</v>
      </c>
      <c r="B12" s="12" t="s">
        <v>341</v>
      </c>
      <c r="C12" s="16" t="s">
        <v>339</v>
      </c>
      <c r="D12" s="102">
        <v>0</v>
      </c>
      <c r="E12" s="102">
        <v>0</v>
      </c>
      <c r="F12" s="103">
        <v>0</v>
      </c>
      <c r="G12" s="21">
        <v>0</v>
      </c>
      <c r="H12" s="124">
        <f t="shared" si="12"/>
        <v>0</v>
      </c>
      <c r="I12" s="125">
        <f t="shared" si="13"/>
        <v>0</v>
      </c>
      <c r="J12" s="21">
        <f t="shared" si="6"/>
        <v>0</v>
      </c>
      <c r="K12" s="21"/>
      <c r="L12" s="82"/>
      <c r="M12" s="21"/>
      <c r="N12" s="21"/>
      <c r="O12" s="21">
        <v>0</v>
      </c>
      <c r="P12" s="21"/>
      <c r="Q12" s="102">
        <v>0</v>
      </c>
      <c r="R12" s="103">
        <v>0</v>
      </c>
      <c r="S12" s="21">
        <f>IFERROR(VLOOKUP(A12*1,Sheet1!$A$365:$V$533,22,0),0)</f>
        <v>0</v>
      </c>
      <c r="T12" s="21">
        <f t="shared" si="7"/>
        <v>0</v>
      </c>
      <c r="U12" s="21">
        <f t="shared" si="8"/>
        <v>0</v>
      </c>
      <c r="V12" s="21">
        <f t="shared" si="9"/>
        <v>0</v>
      </c>
      <c r="W12" s="21">
        <v>0</v>
      </c>
      <c r="X12" s="21"/>
      <c r="Y12" s="13">
        <v>0</v>
      </c>
      <c r="Z12" s="21">
        <v>0</v>
      </c>
      <c r="AA12" s="21">
        <f t="shared" si="10"/>
        <v>0</v>
      </c>
      <c r="AB12" s="21">
        <f t="shared" si="11"/>
        <v>0</v>
      </c>
      <c r="AC12" s="135">
        <v>0</v>
      </c>
      <c r="AD12" s="21"/>
      <c r="AE12" s="76"/>
      <c r="AF12" s="15"/>
    </row>
    <row r="13" spans="1:50" s="11" customFormat="1" x14ac:dyDescent="0.3">
      <c r="A13" s="75">
        <v>1124</v>
      </c>
      <c r="B13" s="12" t="s">
        <v>3</v>
      </c>
      <c r="C13" s="16" t="s">
        <v>339</v>
      </c>
      <c r="D13" s="102">
        <v>0</v>
      </c>
      <c r="E13" s="102">
        <v>2</v>
      </c>
      <c r="F13" s="103">
        <v>1870</v>
      </c>
      <c r="G13" s="21">
        <v>0</v>
      </c>
      <c r="H13" s="124">
        <f t="shared" si="12"/>
        <v>468</v>
      </c>
      <c r="I13" s="125">
        <f t="shared" si="13"/>
        <v>468</v>
      </c>
      <c r="J13" s="21">
        <f t="shared" si="6"/>
        <v>1402</v>
      </c>
      <c r="K13" s="21"/>
      <c r="L13" s="82"/>
      <c r="M13" s="21"/>
      <c r="N13" s="21"/>
      <c r="O13" s="21">
        <v>1870</v>
      </c>
      <c r="P13" s="21"/>
      <c r="Q13" s="102">
        <v>0</v>
      </c>
      <c r="R13" s="103">
        <v>0</v>
      </c>
      <c r="S13" s="21">
        <f>IFERROR(VLOOKUP(A13*1,Sheet1!$A$365:$V$533,22,0),0)</f>
        <v>0</v>
      </c>
      <c r="T13" s="21">
        <f t="shared" si="7"/>
        <v>0</v>
      </c>
      <c r="U13" s="21">
        <f t="shared" si="8"/>
        <v>0</v>
      </c>
      <c r="V13" s="21">
        <f t="shared" si="9"/>
        <v>0</v>
      </c>
      <c r="W13" s="21">
        <v>0</v>
      </c>
      <c r="X13" s="21"/>
      <c r="Y13" s="13">
        <v>0</v>
      </c>
      <c r="Z13" s="21">
        <v>0</v>
      </c>
      <c r="AA13" s="21">
        <f t="shared" si="10"/>
        <v>0</v>
      </c>
      <c r="AB13" s="21">
        <f t="shared" si="11"/>
        <v>0</v>
      </c>
      <c r="AC13" s="135">
        <v>0</v>
      </c>
      <c r="AD13" s="21"/>
      <c r="AE13" s="76"/>
      <c r="AF13" s="15"/>
    </row>
    <row r="14" spans="1:50" s="11" customFormat="1" x14ac:dyDescent="0.3">
      <c r="A14" s="75">
        <v>1127</v>
      </c>
      <c r="B14" s="12" t="s">
        <v>4</v>
      </c>
      <c r="C14" s="16" t="s">
        <v>339</v>
      </c>
      <c r="D14" s="102">
        <v>0</v>
      </c>
      <c r="E14" s="102">
        <v>6</v>
      </c>
      <c r="F14" s="103">
        <v>5610</v>
      </c>
      <c r="G14" s="21">
        <v>0</v>
      </c>
      <c r="H14" s="124">
        <f t="shared" si="12"/>
        <v>1403</v>
      </c>
      <c r="I14" s="125">
        <f t="shared" si="13"/>
        <v>1403</v>
      </c>
      <c r="J14" s="21">
        <f t="shared" si="6"/>
        <v>4207</v>
      </c>
      <c r="K14" s="21"/>
      <c r="L14" s="82"/>
      <c r="M14" s="21"/>
      <c r="N14" s="21"/>
      <c r="O14" s="21">
        <v>5610</v>
      </c>
      <c r="P14" s="21"/>
      <c r="Q14" s="102">
        <v>0</v>
      </c>
      <c r="R14" s="103">
        <v>0</v>
      </c>
      <c r="S14" s="21">
        <f>IFERROR(VLOOKUP(A14*1,Sheet1!$A$365:$V$533,22,0),0)</f>
        <v>0</v>
      </c>
      <c r="T14" s="21">
        <f t="shared" si="7"/>
        <v>0</v>
      </c>
      <c r="U14" s="21">
        <f t="shared" si="8"/>
        <v>0</v>
      </c>
      <c r="V14" s="21">
        <f t="shared" si="9"/>
        <v>0</v>
      </c>
      <c r="W14" s="21">
        <v>0</v>
      </c>
      <c r="X14" s="21"/>
      <c r="Y14" s="13">
        <v>0</v>
      </c>
      <c r="Z14" s="21">
        <v>0</v>
      </c>
      <c r="AA14" s="21">
        <f t="shared" si="10"/>
        <v>0</v>
      </c>
      <c r="AB14" s="21">
        <f t="shared" si="11"/>
        <v>0</v>
      </c>
      <c r="AC14" s="135">
        <v>0</v>
      </c>
      <c r="AD14" s="21"/>
      <c r="AE14" s="76"/>
      <c r="AF14" s="15"/>
    </row>
    <row r="15" spans="1:50" s="11" customFormat="1" x14ac:dyDescent="0.3">
      <c r="A15" s="75">
        <v>1128</v>
      </c>
      <c r="B15" s="12" t="s">
        <v>5</v>
      </c>
      <c r="C15" s="12" t="s">
        <v>339</v>
      </c>
      <c r="D15" s="102">
        <v>0</v>
      </c>
      <c r="E15" s="102">
        <v>4</v>
      </c>
      <c r="F15" s="103">
        <v>3740</v>
      </c>
      <c r="G15" s="21">
        <v>0</v>
      </c>
      <c r="H15" s="124">
        <f t="shared" si="12"/>
        <v>935</v>
      </c>
      <c r="I15" s="125">
        <f t="shared" si="13"/>
        <v>935</v>
      </c>
      <c r="J15" s="21">
        <f t="shared" si="6"/>
        <v>2805</v>
      </c>
      <c r="K15" s="21"/>
      <c r="L15" s="82"/>
      <c r="M15" s="21"/>
      <c r="N15" s="21"/>
      <c r="O15" s="21">
        <v>3740</v>
      </c>
      <c r="P15" s="21"/>
      <c r="Q15" s="102">
        <v>1</v>
      </c>
      <c r="R15" s="103">
        <v>300</v>
      </c>
      <c r="S15" s="21">
        <f>IFERROR(VLOOKUP(A15*1,Sheet1!$A$365:$V$533,22,0),0)</f>
        <v>0</v>
      </c>
      <c r="T15" s="21">
        <f t="shared" si="7"/>
        <v>75</v>
      </c>
      <c r="U15" s="21">
        <f t="shared" si="8"/>
        <v>75</v>
      </c>
      <c r="V15" s="21">
        <f t="shared" si="9"/>
        <v>225</v>
      </c>
      <c r="W15" s="21">
        <v>300</v>
      </c>
      <c r="X15" s="21"/>
      <c r="Y15" s="13">
        <v>0</v>
      </c>
      <c r="Z15" s="21">
        <v>0</v>
      </c>
      <c r="AA15" s="21">
        <f t="shared" si="10"/>
        <v>0</v>
      </c>
      <c r="AB15" s="21">
        <f t="shared" si="11"/>
        <v>0</v>
      </c>
      <c r="AC15" s="135">
        <v>0</v>
      </c>
      <c r="AD15" s="21"/>
      <c r="AE15" s="76"/>
      <c r="AF15" s="15"/>
    </row>
    <row r="16" spans="1:50" s="11" customFormat="1" x14ac:dyDescent="0.3">
      <c r="A16" s="75">
        <v>1129</v>
      </c>
      <c r="B16" s="12" t="s">
        <v>342</v>
      </c>
      <c r="C16" s="12" t="s">
        <v>339</v>
      </c>
      <c r="D16" s="102">
        <v>0</v>
      </c>
      <c r="E16" s="102">
        <v>0</v>
      </c>
      <c r="F16" s="103">
        <v>0</v>
      </c>
      <c r="G16" s="21">
        <v>0</v>
      </c>
      <c r="H16" s="124">
        <f t="shared" si="12"/>
        <v>0</v>
      </c>
      <c r="I16" s="125">
        <f t="shared" si="13"/>
        <v>0</v>
      </c>
      <c r="J16" s="21">
        <f t="shared" si="6"/>
        <v>0</v>
      </c>
      <c r="K16" s="21"/>
      <c r="L16" s="82"/>
      <c r="M16" s="21"/>
      <c r="N16" s="21"/>
      <c r="O16" s="21">
        <v>0</v>
      </c>
      <c r="P16" s="21"/>
      <c r="Q16" s="102">
        <v>0</v>
      </c>
      <c r="R16" s="103">
        <v>0</v>
      </c>
      <c r="S16" s="21">
        <f>IFERROR(VLOOKUP(A16*1,Sheet1!$A$365:$V$533,22,0),0)</f>
        <v>0</v>
      </c>
      <c r="T16" s="21">
        <f t="shared" si="7"/>
        <v>0</v>
      </c>
      <c r="U16" s="21">
        <f t="shared" si="8"/>
        <v>0</v>
      </c>
      <c r="V16" s="21">
        <f t="shared" si="9"/>
        <v>0</v>
      </c>
      <c r="W16" s="21">
        <v>0</v>
      </c>
      <c r="X16" s="21"/>
      <c r="Y16" s="13">
        <v>0</v>
      </c>
      <c r="Z16" s="21">
        <v>0</v>
      </c>
      <c r="AA16" s="21">
        <f t="shared" si="10"/>
        <v>0</v>
      </c>
      <c r="AB16" s="21">
        <f t="shared" si="11"/>
        <v>0</v>
      </c>
      <c r="AC16" s="135">
        <v>0</v>
      </c>
      <c r="AD16" s="21"/>
      <c r="AE16" s="76"/>
      <c r="AF16" s="15"/>
    </row>
    <row r="17" spans="1:32" s="11" customFormat="1" x14ac:dyDescent="0.3">
      <c r="A17" s="75">
        <v>2000</v>
      </c>
      <c r="B17" s="12" t="s">
        <v>6</v>
      </c>
      <c r="C17" s="12" t="s">
        <v>343</v>
      </c>
      <c r="D17" s="102">
        <v>153</v>
      </c>
      <c r="E17" s="102">
        <v>0</v>
      </c>
      <c r="F17" s="103">
        <v>201960</v>
      </c>
      <c r="G17" s="21">
        <f>VLOOKUP(A17*1,Sheet1!$A$2:$V$362,22,0)</f>
        <v>46860</v>
      </c>
      <c r="H17" s="124">
        <f t="shared" si="12"/>
        <v>50490</v>
      </c>
      <c r="I17" s="125">
        <f t="shared" si="13"/>
        <v>3630</v>
      </c>
      <c r="J17" s="21">
        <f t="shared" si="6"/>
        <v>151470</v>
      </c>
      <c r="K17" s="21"/>
      <c r="L17" s="82"/>
      <c r="M17" s="21"/>
      <c r="N17" s="21"/>
      <c r="O17" s="21">
        <v>201960</v>
      </c>
      <c r="P17" s="21"/>
      <c r="Q17" s="102">
        <v>2</v>
      </c>
      <c r="R17" s="103">
        <v>600</v>
      </c>
      <c r="S17" s="21">
        <f>IFERROR(VLOOKUP(A17*1,Sheet1!$A$365:$V$533,22,0),0)</f>
        <v>525</v>
      </c>
      <c r="T17" s="21">
        <f t="shared" si="7"/>
        <v>150</v>
      </c>
      <c r="U17" s="21">
        <f t="shared" si="8"/>
        <v>-375</v>
      </c>
      <c r="V17" s="21">
        <f t="shared" si="9"/>
        <v>450</v>
      </c>
      <c r="W17" s="21">
        <v>600</v>
      </c>
      <c r="X17" s="21"/>
      <c r="Y17" s="13">
        <v>0</v>
      </c>
      <c r="Z17" s="21">
        <v>0</v>
      </c>
      <c r="AA17" s="21">
        <f t="shared" si="10"/>
        <v>0</v>
      </c>
      <c r="AB17" s="21">
        <f t="shared" si="11"/>
        <v>0</v>
      </c>
      <c r="AC17" s="135">
        <v>0</v>
      </c>
      <c r="AD17" s="21"/>
      <c r="AE17" s="76"/>
      <c r="AF17" s="15"/>
    </row>
    <row r="18" spans="1:32" s="11" customFormat="1" x14ac:dyDescent="0.3">
      <c r="A18" s="75">
        <v>2002</v>
      </c>
      <c r="B18" s="12" t="s">
        <v>7</v>
      </c>
      <c r="C18" s="12" t="s">
        <v>344</v>
      </c>
      <c r="D18" s="102">
        <v>56</v>
      </c>
      <c r="E18" s="102">
        <v>0</v>
      </c>
      <c r="F18" s="103">
        <v>73920</v>
      </c>
      <c r="G18" s="21">
        <f>VLOOKUP(A18*1,Sheet1!$A$2:$V$362,22,0)</f>
        <v>20790</v>
      </c>
      <c r="H18" s="124">
        <f t="shared" si="12"/>
        <v>18480</v>
      </c>
      <c r="I18" s="125">
        <f t="shared" si="13"/>
        <v>-2310</v>
      </c>
      <c r="J18" s="21">
        <f t="shared" si="6"/>
        <v>55440</v>
      </c>
      <c r="K18" s="21"/>
      <c r="L18" s="82"/>
      <c r="M18" s="21"/>
      <c r="N18" s="21"/>
      <c r="O18" s="21">
        <v>73920</v>
      </c>
      <c r="P18" s="21"/>
      <c r="Q18" s="102">
        <v>16</v>
      </c>
      <c r="R18" s="103">
        <v>4800</v>
      </c>
      <c r="S18" s="21">
        <f>IFERROR(VLOOKUP(A18*1,Sheet1!$A$365:$V$533,22,0),0)</f>
        <v>1125</v>
      </c>
      <c r="T18" s="21">
        <f t="shared" si="7"/>
        <v>1200</v>
      </c>
      <c r="U18" s="21">
        <f t="shared" si="8"/>
        <v>75</v>
      </c>
      <c r="V18" s="21">
        <f t="shared" si="9"/>
        <v>3600</v>
      </c>
      <c r="W18" s="21">
        <v>4800</v>
      </c>
      <c r="X18" s="21"/>
      <c r="Y18" s="13">
        <v>1</v>
      </c>
      <c r="Z18" s="21">
        <v>1900</v>
      </c>
      <c r="AA18" s="21">
        <f t="shared" si="10"/>
        <v>475</v>
      </c>
      <c r="AB18" s="21">
        <f t="shared" si="11"/>
        <v>1425</v>
      </c>
      <c r="AC18" s="135">
        <v>1900</v>
      </c>
      <c r="AD18" s="21"/>
      <c r="AE18" s="76"/>
      <c r="AF18" s="15"/>
    </row>
    <row r="19" spans="1:32" s="11" customFormat="1" x14ac:dyDescent="0.3">
      <c r="A19" s="75">
        <v>2044</v>
      </c>
      <c r="B19" s="12" t="s">
        <v>8</v>
      </c>
      <c r="C19" s="12" t="s">
        <v>345</v>
      </c>
      <c r="D19" s="102">
        <v>64</v>
      </c>
      <c r="E19" s="102">
        <v>0</v>
      </c>
      <c r="F19" s="103">
        <v>84480</v>
      </c>
      <c r="G19" s="21">
        <f>VLOOKUP(A19*1,Sheet1!$A$2:$V$362,22,0)</f>
        <v>18480</v>
      </c>
      <c r="H19" s="124">
        <f t="shared" si="12"/>
        <v>21120</v>
      </c>
      <c r="I19" s="125">
        <f t="shared" si="13"/>
        <v>2640</v>
      </c>
      <c r="J19" s="21">
        <f t="shared" si="6"/>
        <v>63360</v>
      </c>
      <c r="K19" s="21"/>
      <c r="L19" s="82"/>
      <c r="M19" s="21"/>
      <c r="N19" s="21"/>
      <c r="O19" s="21">
        <v>84480</v>
      </c>
      <c r="P19" s="21"/>
      <c r="Q19" s="102">
        <v>0</v>
      </c>
      <c r="R19" s="103">
        <v>0</v>
      </c>
      <c r="S19" s="21">
        <f>IFERROR(VLOOKUP(A19*1,Sheet1!$A$365:$V$533,22,0),0)</f>
        <v>0</v>
      </c>
      <c r="T19" s="21">
        <f t="shared" si="7"/>
        <v>0</v>
      </c>
      <c r="U19" s="21">
        <f t="shared" si="8"/>
        <v>0</v>
      </c>
      <c r="V19" s="21">
        <f t="shared" si="9"/>
        <v>0</v>
      </c>
      <c r="W19" s="21">
        <v>0</v>
      </c>
      <c r="X19" s="21"/>
      <c r="Y19" s="13">
        <v>4</v>
      </c>
      <c r="Z19" s="21">
        <v>7600</v>
      </c>
      <c r="AA19" s="21">
        <f t="shared" si="10"/>
        <v>1900</v>
      </c>
      <c r="AB19" s="21">
        <f t="shared" si="11"/>
        <v>5700</v>
      </c>
      <c r="AC19" s="135">
        <v>7600</v>
      </c>
      <c r="AD19" s="21"/>
      <c r="AE19" s="76"/>
      <c r="AF19" s="15"/>
    </row>
    <row r="20" spans="1:32" s="11" customFormat="1" x14ac:dyDescent="0.3">
      <c r="A20" s="75">
        <v>2062</v>
      </c>
      <c r="B20" s="12" t="s">
        <v>9</v>
      </c>
      <c r="C20" s="12" t="s">
        <v>345</v>
      </c>
      <c r="D20" s="102">
        <v>55</v>
      </c>
      <c r="E20" s="102">
        <v>0</v>
      </c>
      <c r="F20" s="103">
        <v>72600</v>
      </c>
      <c r="G20" s="21">
        <f>VLOOKUP(A20*1,Sheet1!$A$2:$V$362,22,0)</f>
        <v>15345</v>
      </c>
      <c r="H20" s="124">
        <f t="shared" si="12"/>
        <v>18150</v>
      </c>
      <c r="I20" s="125">
        <f t="shared" si="13"/>
        <v>2805</v>
      </c>
      <c r="J20" s="21">
        <f t="shared" si="6"/>
        <v>54450</v>
      </c>
      <c r="K20" s="21"/>
      <c r="L20" s="82"/>
      <c r="M20" s="21"/>
      <c r="N20" s="21"/>
      <c r="O20" s="21">
        <v>72600</v>
      </c>
      <c r="P20" s="21"/>
      <c r="Q20" s="102">
        <v>0</v>
      </c>
      <c r="R20" s="103">
        <v>0</v>
      </c>
      <c r="S20" s="21">
        <f>IFERROR(VLOOKUP(A20*1,Sheet1!$A$365:$V$533,22,0),0)</f>
        <v>0</v>
      </c>
      <c r="T20" s="21">
        <f t="shared" si="7"/>
        <v>0</v>
      </c>
      <c r="U20" s="21">
        <f t="shared" si="8"/>
        <v>0</v>
      </c>
      <c r="V20" s="21">
        <f t="shared" si="9"/>
        <v>0</v>
      </c>
      <c r="W20" s="21">
        <v>0</v>
      </c>
      <c r="X20" s="21"/>
      <c r="Y20" s="13">
        <v>0</v>
      </c>
      <c r="Z20" s="21">
        <v>0</v>
      </c>
      <c r="AA20" s="21">
        <f t="shared" si="10"/>
        <v>0</v>
      </c>
      <c r="AB20" s="21">
        <f t="shared" si="11"/>
        <v>0</v>
      </c>
      <c r="AC20" s="135">
        <v>0</v>
      </c>
      <c r="AD20" s="21"/>
      <c r="AE20" s="76"/>
      <c r="AF20" s="15"/>
    </row>
    <row r="21" spans="1:32" s="11" customFormat="1" x14ac:dyDescent="0.3">
      <c r="A21" s="75">
        <v>2065</v>
      </c>
      <c r="B21" s="12" t="s">
        <v>10</v>
      </c>
      <c r="C21" s="12" t="s">
        <v>345</v>
      </c>
      <c r="D21" s="102">
        <v>28</v>
      </c>
      <c r="E21" s="102">
        <v>0</v>
      </c>
      <c r="F21" s="103">
        <v>36960</v>
      </c>
      <c r="G21" s="21">
        <f>VLOOKUP(A21*1,Sheet1!$A$2:$V$362,22,0)</f>
        <v>11550</v>
      </c>
      <c r="H21" s="124">
        <f t="shared" si="12"/>
        <v>9240</v>
      </c>
      <c r="I21" s="125">
        <f t="shared" si="13"/>
        <v>-2310</v>
      </c>
      <c r="J21" s="21">
        <f t="shared" si="6"/>
        <v>27720</v>
      </c>
      <c r="K21" s="21"/>
      <c r="L21" s="82"/>
      <c r="M21" s="21"/>
      <c r="N21" s="21"/>
      <c r="O21" s="21">
        <v>36960</v>
      </c>
      <c r="P21" s="21"/>
      <c r="Q21" s="102">
        <v>0</v>
      </c>
      <c r="R21" s="103">
        <v>0</v>
      </c>
      <c r="S21" s="21">
        <f>IFERROR(VLOOKUP(A21*1,Sheet1!$A$365:$V$533,22,0),0)</f>
        <v>0</v>
      </c>
      <c r="T21" s="21">
        <f t="shared" si="7"/>
        <v>0</v>
      </c>
      <c r="U21" s="21">
        <f t="shared" si="8"/>
        <v>0</v>
      </c>
      <c r="V21" s="21">
        <f t="shared" si="9"/>
        <v>0</v>
      </c>
      <c r="W21" s="21">
        <v>0</v>
      </c>
      <c r="X21" s="21"/>
      <c r="Y21" s="13">
        <v>7</v>
      </c>
      <c r="Z21" s="21">
        <v>13300</v>
      </c>
      <c r="AA21" s="21">
        <f t="shared" si="10"/>
        <v>3325</v>
      </c>
      <c r="AB21" s="21">
        <f t="shared" si="11"/>
        <v>9975</v>
      </c>
      <c r="AC21" s="135">
        <v>13300</v>
      </c>
      <c r="AD21" s="21"/>
      <c r="AE21" s="76"/>
      <c r="AF21" s="15"/>
    </row>
    <row r="22" spans="1:32" s="11" customFormat="1" x14ac:dyDescent="0.3">
      <c r="A22" s="75">
        <v>2066</v>
      </c>
      <c r="B22" s="12" t="s">
        <v>11</v>
      </c>
      <c r="C22" s="12" t="s">
        <v>345</v>
      </c>
      <c r="D22" s="102">
        <v>55</v>
      </c>
      <c r="E22" s="102">
        <v>0</v>
      </c>
      <c r="F22" s="103">
        <v>72600</v>
      </c>
      <c r="G22" s="21">
        <f>VLOOKUP(A22*1,Sheet1!$A$2:$V$362,22,0)</f>
        <v>18150</v>
      </c>
      <c r="H22" s="124">
        <f t="shared" si="12"/>
        <v>18150</v>
      </c>
      <c r="I22" s="125">
        <f t="shared" si="13"/>
        <v>0</v>
      </c>
      <c r="J22" s="21">
        <f t="shared" si="6"/>
        <v>54450</v>
      </c>
      <c r="K22" s="21"/>
      <c r="L22" s="82"/>
      <c r="M22" s="21"/>
      <c r="N22" s="21"/>
      <c r="O22" s="21">
        <v>72600</v>
      </c>
      <c r="P22" s="21"/>
      <c r="Q22" s="102">
        <v>0</v>
      </c>
      <c r="R22" s="103">
        <v>0</v>
      </c>
      <c r="S22" s="21">
        <f>IFERROR(VLOOKUP(A22*1,Sheet1!$A$365:$V$533,22,0),0)</f>
        <v>0</v>
      </c>
      <c r="T22" s="21">
        <f t="shared" si="7"/>
        <v>0</v>
      </c>
      <c r="U22" s="21">
        <f t="shared" si="8"/>
        <v>0</v>
      </c>
      <c r="V22" s="21">
        <f t="shared" si="9"/>
        <v>0</v>
      </c>
      <c r="W22" s="21">
        <v>0</v>
      </c>
      <c r="X22" s="21"/>
      <c r="Y22" s="13">
        <v>3</v>
      </c>
      <c r="Z22" s="21">
        <v>5700</v>
      </c>
      <c r="AA22" s="21">
        <f t="shared" si="10"/>
        <v>1425</v>
      </c>
      <c r="AB22" s="21">
        <f t="shared" si="11"/>
        <v>4275</v>
      </c>
      <c r="AC22" s="135">
        <v>5700</v>
      </c>
      <c r="AD22" s="21"/>
      <c r="AE22" s="76"/>
      <c r="AF22" s="15"/>
    </row>
    <row r="23" spans="1:32" s="11" customFormat="1" x14ac:dyDescent="0.3">
      <c r="A23" s="75">
        <v>2074</v>
      </c>
      <c r="B23" s="12" t="s">
        <v>392</v>
      </c>
      <c r="C23" s="12" t="s">
        <v>345</v>
      </c>
      <c r="D23" s="102">
        <v>136</v>
      </c>
      <c r="E23" s="102">
        <v>0</v>
      </c>
      <c r="F23" s="103">
        <v>179520</v>
      </c>
      <c r="G23" s="21">
        <f>VLOOKUP(A23*1,Sheet1!$A$2:$V$362,22,0)</f>
        <v>26180</v>
      </c>
      <c r="H23" s="124">
        <f t="shared" si="12"/>
        <v>44880</v>
      </c>
      <c r="I23" s="125">
        <f t="shared" si="13"/>
        <v>18700</v>
      </c>
      <c r="J23" s="21">
        <f t="shared" si="6"/>
        <v>134640</v>
      </c>
      <c r="K23" s="21"/>
      <c r="L23" s="82"/>
      <c r="M23" s="21"/>
      <c r="N23" s="21"/>
      <c r="O23" s="21">
        <v>179520</v>
      </c>
      <c r="P23" s="21"/>
      <c r="Q23" s="102">
        <v>1</v>
      </c>
      <c r="R23" s="103">
        <v>300</v>
      </c>
      <c r="S23" s="21">
        <f>IFERROR(VLOOKUP(A23*1,Sheet1!$A$365:$V$533,22,0),0)</f>
        <v>44</v>
      </c>
      <c r="T23" s="21">
        <f t="shared" si="7"/>
        <v>75</v>
      </c>
      <c r="U23" s="21">
        <f t="shared" si="8"/>
        <v>31</v>
      </c>
      <c r="V23" s="21">
        <f t="shared" si="9"/>
        <v>225</v>
      </c>
      <c r="W23" s="21">
        <v>300</v>
      </c>
      <c r="X23" s="21"/>
      <c r="Y23" s="13">
        <v>1</v>
      </c>
      <c r="Z23" s="21">
        <v>1900</v>
      </c>
      <c r="AA23" s="21">
        <f t="shared" si="10"/>
        <v>475</v>
      </c>
      <c r="AB23" s="21">
        <f t="shared" si="11"/>
        <v>1425</v>
      </c>
      <c r="AC23" s="135">
        <v>1900</v>
      </c>
      <c r="AD23" s="21"/>
      <c r="AE23" s="76"/>
      <c r="AF23" s="15"/>
    </row>
    <row r="24" spans="1:32" s="11" customFormat="1" x14ac:dyDescent="0.3">
      <c r="A24" s="75">
        <v>2079</v>
      </c>
      <c r="B24" s="12" t="s">
        <v>393</v>
      </c>
      <c r="C24" s="12" t="s">
        <v>345</v>
      </c>
      <c r="D24" s="102">
        <v>73</v>
      </c>
      <c r="E24" s="102">
        <v>0</v>
      </c>
      <c r="F24" s="103">
        <v>96360</v>
      </c>
      <c r="G24" s="21">
        <f>VLOOKUP(A24*1,Sheet1!$A$2:$V$362,22,0)</f>
        <v>15496</v>
      </c>
      <c r="H24" s="124">
        <f t="shared" si="12"/>
        <v>24090</v>
      </c>
      <c r="I24" s="125">
        <f t="shared" si="13"/>
        <v>8594</v>
      </c>
      <c r="J24" s="21">
        <f t="shared" si="6"/>
        <v>72270</v>
      </c>
      <c r="K24" s="21"/>
      <c r="L24" s="82"/>
      <c r="M24" s="21"/>
      <c r="N24" s="21"/>
      <c r="O24" s="21">
        <v>96360</v>
      </c>
      <c r="P24" s="21"/>
      <c r="Q24" s="102">
        <v>2</v>
      </c>
      <c r="R24" s="103">
        <v>600</v>
      </c>
      <c r="S24" s="21">
        <f>IFERROR(VLOOKUP(A24*1,Sheet1!$A$365:$V$533,22,0),0)</f>
        <v>44</v>
      </c>
      <c r="T24" s="21">
        <f t="shared" si="7"/>
        <v>150</v>
      </c>
      <c r="U24" s="21">
        <f t="shared" si="8"/>
        <v>106</v>
      </c>
      <c r="V24" s="21">
        <f t="shared" si="9"/>
        <v>450</v>
      </c>
      <c r="W24" s="21">
        <v>600</v>
      </c>
      <c r="X24" s="21"/>
      <c r="Y24" s="13">
        <v>2</v>
      </c>
      <c r="Z24" s="21">
        <v>3800</v>
      </c>
      <c r="AA24" s="21">
        <f t="shared" si="10"/>
        <v>950</v>
      </c>
      <c r="AB24" s="21">
        <f t="shared" si="11"/>
        <v>2850</v>
      </c>
      <c r="AC24" s="135">
        <v>3800</v>
      </c>
      <c r="AD24" s="21"/>
      <c r="AE24" s="76"/>
      <c r="AF24" s="15"/>
    </row>
    <row r="25" spans="1:32" s="11" customFormat="1" x14ac:dyDescent="0.3">
      <c r="A25" s="75">
        <v>2088</v>
      </c>
      <c r="B25" s="12" t="s">
        <v>12</v>
      </c>
      <c r="C25" s="12" t="s">
        <v>345</v>
      </c>
      <c r="D25" s="102">
        <v>34</v>
      </c>
      <c r="E25" s="102">
        <v>0</v>
      </c>
      <c r="F25" s="103">
        <v>44880</v>
      </c>
      <c r="G25" s="21">
        <f>VLOOKUP(A25*1,Sheet1!$A$2:$V$362,22,0)</f>
        <v>7260</v>
      </c>
      <c r="H25" s="124">
        <f t="shared" si="12"/>
        <v>11220</v>
      </c>
      <c r="I25" s="125">
        <f t="shared" si="13"/>
        <v>3960</v>
      </c>
      <c r="J25" s="21">
        <f t="shared" si="6"/>
        <v>33660</v>
      </c>
      <c r="K25" s="21"/>
      <c r="L25" s="82"/>
      <c r="M25" s="21"/>
      <c r="N25" s="21"/>
      <c r="O25" s="21">
        <v>44880</v>
      </c>
      <c r="P25" s="21"/>
      <c r="Q25" s="102">
        <v>1</v>
      </c>
      <c r="R25" s="103">
        <v>300</v>
      </c>
      <c r="S25" s="21">
        <f>IFERROR(VLOOKUP(A25*1,Sheet1!$A$365:$V$533,22,0),0)</f>
        <v>75</v>
      </c>
      <c r="T25" s="21">
        <f t="shared" si="7"/>
        <v>75</v>
      </c>
      <c r="U25" s="21">
        <f t="shared" si="8"/>
        <v>0</v>
      </c>
      <c r="V25" s="21">
        <f t="shared" si="9"/>
        <v>225</v>
      </c>
      <c r="W25" s="21">
        <v>300</v>
      </c>
      <c r="X25" s="21"/>
      <c r="Y25" s="13">
        <v>5</v>
      </c>
      <c r="Z25" s="21">
        <v>9500</v>
      </c>
      <c r="AA25" s="21">
        <f t="shared" si="10"/>
        <v>2375</v>
      </c>
      <c r="AB25" s="21">
        <f t="shared" si="11"/>
        <v>7125</v>
      </c>
      <c r="AC25" s="135">
        <v>9500</v>
      </c>
      <c r="AD25" s="21"/>
      <c r="AE25" s="76"/>
      <c r="AF25" s="15"/>
    </row>
    <row r="26" spans="1:32" s="11" customFormat="1" x14ac:dyDescent="0.3">
      <c r="A26" s="75">
        <v>2089</v>
      </c>
      <c r="B26" s="12" t="s">
        <v>13</v>
      </c>
      <c r="C26" s="12" t="s">
        <v>344</v>
      </c>
      <c r="D26" s="102">
        <v>23</v>
      </c>
      <c r="E26" s="102">
        <v>0</v>
      </c>
      <c r="F26" s="103">
        <v>30360</v>
      </c>
      <c r="G26" s="21">
        <f>VLOOKUP(A26*1,Sheet1!$A$2:$V$362,22,0)</f>
        <v>6600</v>
      </c>
      <c r="H26" s="124">
        <f t="shared" si="12"/>
        <v>7590</v>
      </c>
      <c r="I26" s="125">
        <f t="shared" si="13"/>
        <v>990</v>
      </c>
      <c r="J26" s="21">
        <f t="shared" si="6"/>
        <v>22770</v>
      </c>
      <c r="K26" s="21"/>
      <c r="L26" s="82"/>
      <c r="M26" s="21"/>
      <c r="N26" s="21"/>
      <c r="O26" s="21">
        <v>30360</v>
      </c>
      <c r="P26" s="21"/>
      <c r="Q26" s="102">
        <v>0</v>
      </c>
      <c r="R26" s="103">
        <v>0</v>
      </c>
      <c r="S26" s="21">
        <f>IFERROR(VLOOKUP(A26*1,Sheet1!$A$365:$V$533,22,0),0)</f>
        <v>0</v>
      </c>
      <c r="T26" s="21">
        <f t="shared" si="7"/>
        <v>0</v>
      </c>
      <c r="U26" s="21">
        <f t="shared" si="8"/>
        <v>0</v>
      </c>
      <c r="V26" s="21">
        <f t="shared" si="9"/>
        <v>0</v>
      </c>
      <c r="W26" s="21">
        <v>0</v>
      </c>
      <c r="X26" s="21"/>
      <c r="Y26" s="13">
        <v>5</v>
      </c>
      <c r="Z26" s="21">
        <v>9500</v>
      </c>
      <c r="AA26" s="21">
        <f t="shared" si="10"/>
        <v>2375</v>
      </c>
      <c r="AB26" s="21">
        <f t="shared" si="11"/>
        <v>7125</v>
      </c>
      <c r="AC26" s="135">
        <v>9500</v>
      </c>
      <c r="AD26" s="21"/>
      <c r="AE26" s="76"/>
      <c r="AF26" s="15"/>
    </row>
    <row r="27" spans="1:32" s="11" customFormat="1" x14ac:dyDescent="0.3">
      <c r="A27" s="75">
        <v>2094</v>
      </c>
      <c r="B27" s="12" t="s">
        <v>14</v>
      </c>
      <c r="C27" s="12" t="s">
        <v>345</v>
      </c>
      <c r="D27" s="102">
        <v>9</v>
      </c>
      <c r="E27" s="102">
        <v>0</v>
      </c>
      <c r="F27" s="103">
        <v>11880</v>
      </c>
      <c r="G27" s="21">
        <f>VLOOKUP(A27*1,Sheet1!$A$2:$V$362,22,0)</f>
        <v>3300</v>
      </c>
      <c r="H27" s="124">
        <f t="shared" si="12"/>
        <v>2970</v>
      </c>
      <c r="I27" s="125">
        <f t="shared" si="13"/>
        <v>-330</v>
      </c>
      <c r="J27" s="21">
        <f t="shared" si="6"/>
        <v>8910</v>
      </c>
      <c r="K27" s="21"/>
      <c r="L27" s="82"/>
      <c r="M27" s="21"/>
      <c r="N27" s="21"/>
      <c r="O27" s="21">
        <v>11880</v>
      </c>
      <c r="P27" s="21"/>
      <c r="Q27" s="102">
        <v>0</v>
      </c>
      <c r="R27" s="103">
        <v>0</v>
      </c>
      <c r="S27" s="21">
        <f>IFERROR(VLOOKUP(A27*1,Sheet1!$A$365:$V$533,22,0),0)</f>
        <v>0</v>
      </c>
      <c r="T27" s="21">
        <f t="shared" si="7"/>
        <v>0</v>
      </c>
      <c r="U27" s="21">
        <f t="shared" si="8"/>
        <v>0</v>
      </c>
      <c r="V27" s="21">
        <f t="shared" si="9"/>
        <v>0</v>
      </c>
      <c r="W27" s="21">
        <v>0</v>
      </c>
      <c r="X27" s="21"/>
      <c r="Y27" s="13">
        <v>2</v>
      </c>
      <c r="Z27" s="21">
        <v>3800</v>
      </c>
      <c r="AA27" s="21">
        <f t="shared" si="10"/>
        <v>950</v>
      </c>
      <c r="AB27" s="21">
        <f t="shared" si="11"/>
        <v>2850</v>
      </c>
      <c r="AC27" s="135">
        <v>3800</v>
      </c>
      <c r="AD27" s="21"/>
      <c r="AE27" s="76"/>
      <c r="AF27" s="15"/>
    </row>
    <row r="28" spans="1:32" s="11" customFormat="1" x14ac:dyDescent="0.3">
      <c r="A28" s="75">
        <v>2095</v>
      </c>
      <c r="B28" s="12" t="s">
        <v>15</v>
      </c>
      <c r="C28" s="12" t="s">
        <v>345</v>
      </c>
      <c r="D28" s="102">
        <v>45</v>
      </c>
      <c r="E28" s="102">
        <v>0</v>
      </c>
      <c r="F28" s="103">
        <v>59400</v>
      </c>
      <c r="G28" s="21">
        <f>VLOOKUP(A28*1,Sheet1!$A$2:$V$362,22,0)</f>
        <v>14520</v>
      </c>
      <c r="H28" s="124">
        <f t="shared" si="12"/>
        <v>14850</v>
      </c>
      <c r="I28" s="125">
        <f t="shared" si="13"/>
        <v>330</v>
      </c>
      <c r="J28" s="21">
        <f t="shared" si="6"/>
        <v>44550</v>
      </c>
      <c r="K28" s="21"/>
      <c r="L28" s="82"/>
      <c r="M28" s="21"/>
      <c r="N28" s="21"/>
      <c r="O28" s="21">
        <v>59400</v>
      </c>
      <c r="P28" s="21"/>
      <c r="Q28" s="102">
        <v>0</v>
      </c>
      <c r="R28" s="103">
        <v>0</v>
      </c>
      <c r="S28" s="21">
        <f>IFERROR(VLOOKUP(A28*1,Sheet1!$A$365:$V$533,22,0),0)</f>
        <v>0</v>
      </c>
      <c r="T28" s="21">
        <f t="shared" si="7"/>
        <v>0</v>
      </c>
      <c r="U28" s="21">
        <f t="shared" si="8"/>
        <v>0</v>
      </c>
      <c r="V28" s="21">
        <f t="shared" si="9"/>
        <v>0</v>
      </c>
      <c r="W28" s="21">
        <v>0</v>
      </c>
      <c r="X28" s="21"/>
      <c r="Y28" s="13">
        <v>3</v>
      </c>
      <c r="Z28" s="21">
        <v>5700</v>
      </c>
      <c r="AA28" s="21">
        <f t="shared" si="10"/>
        <v>1425</v>
      </c>
      <c r="AB28" s="21">
        <f t="shared" si="11"/>
        <v>4275</v>
      </c>
      <c r="AC28" s="135">
        <v>5700</v>
      </c>
      <c r="AD28" s="21"/>
      <c r="AE28" s="76"/>
      <c r="AF28" s="15"/>
    </row>
    <row r="29" spans="1:32" s="11" customFormat="1" x14ac:dyDescent="0.3">
      <c r="A29" s="75">
        <v>2109</v>
      </c>
      <c r="B29" s="12" t="s">
        <v>16</v>
      </c>
      <c r="C29" s="12" t="s">
        <v>345</v>
      </c>
      <c r="D29" s="102">
        <v>20</v>
      </c>
      <c r="E29" s="102">
        <v>0</v>
      </c>
      <c r="F29" s="103">
        <v>26400</v>
      </c>
      <c r="G29" s="21">
        <f>VLOOKUP(A29*1,Sheet1!$A$2:$V$362,22,0)</f>
        <v>9570</v>
      </c>
      <c r="H29" s="124">
        <f t="shared" si="12"/>
        <v>6600</v>
      </c>
      <c r="I29" s="125">
        <f t="shared" si="13"/>
        <v>-2970</v>
      </c>
      <c r="J29" s="21">
        <f t="shared" si="6"/>
        <v>19800</v>
      </c>
      <c r="K29" s="21"/>
      <c r="L29" s="82"/>
      <c r="M29" s="21"/>
      <c r="N29" s="21"/>
      <c r="O29" s="21">
        <v>26400</v>
      </c>
      <c r="P29" s="21"/>
      <c r="Q29" s="102">
        <v>1</v>
      </c>
      <c r="R29" s="103">
        <v>300</v>
      </c>
      <c r="S29" s="21">
        <f>IFERROR(VLOOKUP(A29*1,Sheet1!$A$365:$V$533,22,0),0)</f>
        <v>75</v>
      </c>
      <c r="T29" s="21">
        <f t="shared" si="7"/>
        <v>75</v>
      </c>
      <c r="U29" s="21">
        <f t="shared" si="8"/>
        <v>0</v>
      </c>
      <c r="V29" s="21">
        <f t="shared" si="9"/>
        <v>225</v>
      </c>
      <c r="W29" s="21">
        <v>300</v>
      </c>
      <c r="X29" s="21"/>
      <c r="Y29" s="13">
        <v>5</v>
      </c>
      <c r="Z29" s="21">
        <v>9500</v>
      </c>
      <c r="AA29" s="21">
        <f t="shared" si="10"/>
        <v>2375</v>
      </c>
      <c r="AB29" s="21">
        <f t="shared" si="11"/>
        <v>7125</v>
      </c>
      <c r="AC29" s="135">
        <v>9500</v>
      </c>
      <c r="AD29" s="21"/>
      <c r="AE29" s="76"/>
      <c r="AF29" s="15"/>
    </row>
    <row r="30" spans="1:32" s="11" customFormat="1" x14ac:dyDescent="0.3">
      <c r="A30" s="75">
        <v>2116</v>
      </c>
      <c r="B30" s="12" t="s">
        <v>17</v>
      </c>
      <c r="C30" s="12" t="s">
        <v>345</v>
      </c>
      <c r="D30" s="102">
        <v>125</v>
      </c>
      <c r="E30" s="102">
        <v>0</v>
      </c>
      <c r="F30" s="103">
        <v>165000</v>
      </c>
      <c r="G30" s="21">
        <f>VLOOKUP(A30*1,Sheet1!$A$2:$V$362,22,0)</f>
        <v>38940</v>
      </c>
      <c r="H30" s="124">
        <f t="shared" si="12"/>
        <v>41250</v>
      </c>
      <c r="I30" s="125">
        <f t="shared" si="13"/>
        <v>2310</v>
      </c>
      <c r="J30" s="21">
        <f t="shared" si="6"/>
        <v>123750</v>
      </c>
      <c r="K30" s="21"/>
      <c r="L30" s="82"/>
      <c r="M30" s="21"/>
      <c r="N30" s="21"/>
      <c r="O30" s="21">
        <v>165000</v>
      </c>
      <c r="P30" s="21"/>
      <c r="Q30" s="102">
        <v>1</v>
      </c>
      <c r="R30" s="103">
        <v>300</v>
      </c>
      <c r="S30" s="21">
        <f>IFERROR(VLOOKUP(A30*1,Sheet1!$A$365:$V$533,22,0),0)</f>
        <v>0</v>
      </c>
      <c r="T30" s="21">
        <f t="shared" si="7"/>
        <v>75</v>
      </c>
      <c r="U30" s="21">
        <f t="shared" si="8"/>
        <v>75</v>
      </c>
      <c r="V30" s="21">
        <f t="shared" si="9"/>
        <v>225</v>
      </c>
      <c r="W30" s="21">
        <v>300</v>
      </c>
      <c r="X30" s="21"/>
      <c r="Y30" s="13">
        <v>1</v>
      </c>
      <c r="Z30" s="21">
        <v>1900</v>
      </c>
      <c r="AA30" s="21">
        <f t="shared" si="10"/>
        <v>475</v>
      </c>
      <c r="AB30" s="21">
        <f t="shared" si="11"/>
        <v>1425</v>
      </c>
      <c r="AC30" s="135">
        <v>1900</v>
      </c>
      <c r="AD30" s="21"/>
      <c r="AE30" s="76"/>
      <c r="AF30" s="15"/>
    </row>
    <row r="31" spans="1:32" s="11" customFormat="1" x14ac:dyDescent="0.3">
      <c r="A31" s="75">
        <v>2119</v>
      </c>
      <c r="B31" s="12" t="s">
        <v>18</v>
      </c>
      <c r="C31" s="12" t="s">
        <v>345</v>
      </c>
      <c r="D31" s="102">
        <v>44</v>
      </c>
      <c r="E31" s="102">
        <v>0</v>
      </c>
      <c r="F31" s="103">
        <v>58080</v>
      </c>
      <c r="G31" s="21">
        <f>VLOOKUP(A31*1,Sheet1!$A$2:$V$362,22,0)</f>
        <v>15840</v>
      </c>
      <c r="H31" s="124">
        <f t="shared" si="12"/>
        <v>14520</v>
      </c>
      <c r="I31" s="125">
        <f t="shared" si="13"/>
        <v>-1320</v>
      </c>
      <c r="J31" s="21">
        <f t="shared" si="6"/>
        <v>43560</v>
      </c>
      <c r="K31" s="21"/>
      <c r="L31" s="82"/>
      <c r="M31" s="21"/>
      <c r="N31" s="21"/>
      <c r="O31" s="21">
        <v>58080</v>
      </c>
      <c r="P31" s="21"/>
      <c r="Q31" s="102">
        <v>0</v>
      </c>
      <c r="R31" s="103">
        <v>0</v>
      </c>
      <c r="S31" s="21">
        <f>IFERROR(VLOOKUP(A31*1,Sheet1!$A$365:$V$533,22,0),0)</f>
        <v>0</v>
      </c>
      <c r="T31" s="21">
        <f t="shared" si="7"/>
        <v>0</v>
      </c>
      <c r="U31" s="21">
        <f t="shared" si="8"/>
        <v>0</v>
      </c>
      <c r="V31" s="21">
        <f t="shared" si="9"/>
        <v>0</v>
      </c>
      <c r="W31" s="21">
        <v>0</v>
      </c>
      <c r="X31" s="21"/>
      <c r="Y31" s="13">
        <v>2</v>
      </c>
      <c r="Z31" s="21">
        <v>3800</v>
      </c>
      <c r="AA31" s="21">
        <f t="shared" si="10"/>
        <v>950</v>
      </c>
      <c r="AB31" s="21">
        <f t="shared" si="11"/>
        <v>2850</v>
      </c>
      <c r="AC31" s="135">
        <v>3800</v>
      </c>
      <c r="AD31" s="21"/>
      <c r="AE31" s="76"/>
      <c r="AF31" s="15"/>
    </row>
    <row r="32" spans="1:32" s="11" customFormat="1" x14ac:dyDescent="0.3">
      <c r="A32" s="75">
        <v>2120</v>
      </c>
      <c r="B32" s="12" t="s">
        <v>19</v>
      </c>
      <c r="C32" s="12" t="s">
        <v>345</v>
      </c>
      <c r="D32" s="102">
        <v>37</v>
      </c>
      <c r="E32" s="102">
        <v>0</v>
      </c>
      <c r="F32" s="103">
        <v>48840</v>
      </c>
      <c r="G32" s="21">
        <f>VLOOKUP(A32*1,Sheet1!$A$2:$V$362,22,0)</f>
        <v>11880</v>
      </c>
      <c r="H32" s="124">
        <f t="shared" si="12"/>
        <v>12210</v>
      </c>
      <c r="I32" s="125">
        <f t="shared" si="13"/>
        <v>330</v>
      </c>
      <c r="J32" s="21">
        <f t="shared" si="6"/>
        <v>36630</v>
      </c>
      <c r="K32" s="21"/>
      <c r="L32" s="82"/>
      <c r="M32" s="21"/>
      <c r="N32" s="21"/>
      <c r="O32" s="21">
        <v>48840</v>
      </c>
      <c r="P32" s="21"/>
      <c r="Q32" s="102">
        <v>2</v>
      </c>
      <c r="R32" s="103">
        <v>600</v>
      </c>
      <c r="S32" s="21">
        <f>IFERROR(VLOOKUP(A32*1,Sheet1!$A$365:$V$533,22,0),0)</f>
        <v>75</v>
      </c>
      <c r="T32" s="21">
        <f t="shared" si="7"/>
        <v>150</v>
      </c>
      <c r="U32" s="21">
        <f t="shared" si="8"/>
        <v>75</v>
      </c>
      <c r="V32" s="21">
        <f t="shared" si="9"/>
        <v>450</v>
      </c>
      <c r="W32" s="21">
        <v>600</v>
      </c>
      <c r="X32" s="21"/>
      <c r="Y32" s="13">
        <v>0</v>
      </c>
      <c r="Z32" s="21">
        <v>0</v>
      </c>
      <c r="AA32" s="21">
        <f t="shared" si="10"/>
        <v>0</v>
      </c>
      <c r="AB32" s="21">
        <f t="shared" si="11"/>
        <v>0</v>
      </c>
      <c r="AC32" s="135">
        <v>0</v>
      </c>
      <c r="AD32" s="21"/>
      <c r="AE32" s="76"/>
      <c r="AF32" s="15"/>
    </row>
    <row r="33" spans="1:32" s="11" customFormat="1" x14ac:dyDescent="0.3">
      <c r="A33" s="75">
        <v>2127</v>
      </c>
      <c r="B33" s="12" t="s">
        <v>20</v>
      </c>
      <c r="C33" s="12" t="s">
        <v>345</v>
      </c>
      <c r="D33" s="102">
        <v>103</v>
      </c>
      <c r="E33" s="102">
        <v>0</v>
      </c>
      <c r="F33" s="103">
        <v>135960</v>
      </c>
      <c r="G33" s="21">
        <f>VLOOKUP(A33*1,Sheet1!$A$2:$V$362,22,0)</f>
        <v>30360</v>
      </c>
      <c r="H33" s="124">
        <f t="shared" si="12"/>
        <v>33990</v>
      </c>
      <c r="I33" s="125">
        <f t="shared" si="13"/>
        <v>3630</v>
      </c>
      <c r="J33" s="21">
        <f t="shared" si="6"/>
        <v>101970</v>
      </c>
      <c r="K33" s="21"/>
      <c r="L33" s="82"/>
      <c r="M33" s="21"/>
      <c r="N33" s="21"/>
      <c r="O33" s="21">
        <v>135960</v>
      </c>
      <c r="P33" s="21"/>
      <c r="Q33" s="102">
        <v>2</v>
      </c>
      <c r="R33" s="103">
        <v>600</v>
      </c>
      <c r="S33" s="21">
        <f>IFERROR(VLOOKUP(A33*1,Sheet1!$A$365:$V$533,22,0),0)</f>
        <v>75</v>
      </c>
      <c r="T33" s="21">
        <f t="shared" si="7"/>
        <v>150</v>
      </c>
      <c r="U33" s="21">
        <f t="shared" si="8"/>
        <v>75</v>
      </c>
      <c r="V33" s="21">
        <f t="shared" si="9"/>
        <v>450</v>
      </c>
      <c r="W33" s="21">
        <v>600</v>
      </c>
      <c r="X33" s="21"/>
      <c r="Y33" s="13">
        <v>8</v>
      </c>
      <c r="Z33" s="21">
        <v>15200</v>
      </c>
      <c r="AA33" s="21">
        <f t="shared" si="10"/>
        <v>3800</v>
      </c>
      <c r="AB33" s="21">
        <f t="shared" si="11"/>
        <v>11400</v>
      </c>
      <c r="AC33" s="135">
        <v>15200</v>
      </c>
      <c r="AD33" s="21"/>
      <c r="AE33" s="76"/>
      <c r="AF33" s="15"/>
    </row>
    <row r="34" spans="1:32" s="11" customFormat="1" x14ac:dyDescent="0.3">
      <c r="A34" s="75">
        <v>2128</v>
      </c>
      <c r="B34" s="12" t="s">
        <v>21</v>
      </c>
      <c r="C34" s="12" t="s">
        <v>345</v>
      </c>
      <c r="D34" s="102">
        <v>22</v>
      </c>
      <c r="E34" s="102">
        <v>0</v>
      </c>
      <c r="F34" s="103">
        <v>29040</v>
      </c>
      <c r="G34" s="21">
        <f>VLOOKUP(A34*1,Sheet1!$A$2:$V$362,22,0)</f>
        <v>8580</v>
      </c>
      <c r="H34" s="124">
        <f t="shared" si="12"/>
        <v>7260</v>
      </c>
      <c r="I34" s="125">
        <f t="shared" si="13"/>
        <v>-1320</v>
      </c>
      <c r="J34" s="21">
        <f t="shared" si="6"/>
        <v>21780</v>
      </c>
      <c r="K34" s="21"/>
      <c r="L34" s="82"/>
      <c r="M34" s="21"/>
      <c r="N34" s="21"/>
      <c r="O34" s="21">
        <v>29040</v>
      </c>
      <c r="P34" s="21"/>
      <c r="Q34" s="102">
        <v>0</v>
      </c>
      <c r="R34" s="103">
        <v>0</v>
      </c>
      <c r="S34" s="21">
        <f>IFERROR(VLOOKUP(A34*1,Sheet1!$A$365:$V$533,22,0),0)</f>
        <v>0</v>
      </c>
      <c r="T34" s="21">
        <f t="shared" si="7"/>
        <v>0</v>
      </c>
      <c r="U34" s="21">
        <f t="shared" si="8"/>
        <v>0</v>
      </c>
      <c r="V34" s="21">
        <f t="shared" si="9"/>
        <v>0</v>
      </c>
      <c r="W34" s="21">
        <v>0</v>
      </c>
      <c r="X34" s="21"/>
      <c r="Y34" s="13">
        <v>2</v>
      </c>
      <c r="Z34" s="21">
        <v>3800</v>
      </c>
      <c r="AA34" s="21">
        <f t="shared" si="10"/>
        <v>950</v>
      </c>
      <c r="AB34" s="21">
        <f t="shared" si="11"/>
        <v>2850</v>
      </c>
      <c r="AC34" s="135">
        <v>3800</v>
      </c>
      <c r="AD34" s="21"/>
      <c r="AE34" s="76"/>
      <c r="AF34" s="15"/>
    </row>
    <row r="35" spans="1:32" s="11" customFormat="1" x14ac:dyDescent="0.3">
      <c r="A35" s="75">
        <v>2130</v>
      </c>
      <c r="B35" s="12" t="s">
        <v>22</v>
      </c>
      <c r="C35" s="12" t="s">
        <v>345</v>
      </c>
      <c r="D35" s="102">
        <v>40</v>
      </c>
      <c r="E35" s="102">
        <v>0</v>
      </c>
      <c r="F35" s="103">
        <v>52800</v>
      </c>
      <c r="G35" s="21">
        <f>VLOOKUP(A35*1,Sheet1!$A$2:$V$362,22,0)</f>
        <v>14850</v>
      </c>
      <c r="H35" s="124">
        <f t="shared" si="12"/>
        <v>13200</v>
      </c>
      <c r="I35" s="125">
        <f t="shared" si="13"/>
        <v>-1650</v>
      </c>
      <c r="J35" s="21">
        <f t="shared" si="6"/>
        <v>39600</v>
      </c>
      <c r="K35" s="21"/>
      <c r="L35" s="82"/>
      <c r="M35" s="21"/>
      <c r="N35" s="21"/>
      <c r="O35" s="21">
        <v>52800</v>
      </c>
      <c r="P35" s="21"/>
      <c r="Q35" s="102">
        <v>0</v>
      </c>
      <c r="R35" s="103">
        <v>0</v>
      </c>
      <c r="S35" s="21">
        <f>IFERROR(VLOOKUP(A35*1,Sheet1!$A$365:$V$533,22,0),0)</f>
        <v>0</v>
      </c>
      <c r="T35" s="21">
        <f t="shared" si="7"/>
        <v>0</v>
      </c>
      <c r="U35" s="21">
        <f t="shared" si="8"/>
        <v>0</v>
      </c>
      <c r="V35" s="21">
        <f t="shared" si="9"/>
        <v>0</v>
      </c>
      <c r="W35" s="21">
        <v>0</v>
      </c>
      <c r="X35" s="21"/>
      <c r="Y35" s="13">
        <v>2</v>
      </c>
      <c r="Z35" s="21">
        <v>3800</v>
      </c>
      <c r="AA35" s="21">
        <f t="shared" si="10"/>
        <v>950</v>
      </c>
      <c r="AB35" s="21">
        <f t="shared" si="11"/>
        <v>2850</v>
      </c>
      <c r="AC35" s="135">
        <v>3800</v>
      </c>
      <c r="AD35" s="21"/>
      <c r="AE35" s="76"/>
      <c r="AF35" s="15"/>
    </row>
    <row r="36" spans="1:32" s="11" customFormat="1" x14ac:dyDescent="0.3">
      <c r="A36" s="75">
        <v>2132</v>
      </c>
      <c r="B36" s="12" t="s">
        <v>346</v>
      </c>
      <c r="C36" s="12" t="s">
        <v>345</v>
      </c>
      <c r="D36" s="102">
        <v>51</v>
      </c>
      <c r="E36" s="102">
        <v>0</v>
      </c>
      <c r="F36" s="103">
        <v>67320</v>
      </c>
      <c r="G36" s="21">
        <f>VLOOKUP(A36*1,Sheet1!$A$2:$V$362,22,0)</f>
        <v>14190</v>
      </c>
      <c r="H36" s="124">
        <f t="shared" si="12"/>
        <v>16830</v>
      </c>
      <c r="I36" s="125">
        <f t="shared" si="13"/>
        <v>2640</v>
      </c>
      <c r="J36" s="21">
        <f t="shared" si="6"/>
        <v>50490</v>
      </c>
      <c r="K36" s="21"/>
      <c r="L36" s="82"/>
      <c r="M36" s="21"/>
      <c r="N36" s="21"/>
      <c r="O36" s="21">
        <v>67320</v>
      </c>
      <c r="P36" s="21"/>
      <c r="Q36" s="102">
        <v>0</v>
      </c>
      <c r="R36" s="103">
        <v>0</v>
      </c>
      <c r="S36" s="21">
        <f>IFERROR(VLOOKUP(A36*1,Sheet1!$A$365:$V$533,22,0),0)</f>
        <v>75</v>
      </c>
      <c r="T36" s="21">
        <f t="shared" si="7"/>
        <v>0</v>
      </c>
      <c r="U36" s="21">
        <f t="shared" si="8"/>
        <v>-75</v>
      </c>
      <c r="V36" s="21">
        <f t="shared" si="9"/>
        <v>0</v>
      </c>
      <c r="W36" s="21">
        <v>0</v>
      </c>
      <c r="X36" s="21"/>
      <c r="Y36" s="13">
        <v>0</v>
      </c>
      <c r="Z36" s="21">
        <v>0</v>
      </c>
      <c r="AA36" s="21">
        <f t="shared" si="10"/>
        <v>0</v>
      </c>
      <c r="AB36" s="21">
        <f t="shared" si="11"/>
        <v>0</v>
      </c>
      <c r="AC36" s="135">
        <v>0</v>
      </c>
      <c r="AD36" s="21"/>
      <c r="AE36" s="76"/>
      <c r="AF36" s="15"/>
    </row>
    <row r="37" spans="1:32" s="11" customFormat="1" x14ac:dyDescent="0.3">
      <c r="A37" s="75">
        <v>2133</v>
      </c>
      <c r="B37" s="12" t="s">
        <v>23</v>
      </c>
      <c r="C37" s="12" t="s">
        <v>345</v>
      </c>
      <c r="D37" s="102">
        <v>26</v>
      </c>
      <c r="E37" s="102">
        <v>0</v>
      </c>
      <c r="F37" s="103">
        <v>34320</v>
      </c>
      <c r="G37" s="21">
        <f>VLOOKUP(A37*1,Sheet1!$A$2:$V$362,22,0)</f>
        <v>6600</v>
      </c>
      <c r="H37" s="124">
        <f t="shared" si="12"/>
        <v>8580</v>
      </c>
      <c r="I37" s="125">
        <f t="shared" si="13"/>
        <v>1980</v>
      </c>
      <c r="J37" s="21">
        <f t="shared" si="6"/>
        <v>25740</v>
      </c>
      <c r="K37" s="21"/>
      <c r="L37" s="82"/>
      <c r="M37" s="21"/>
      <c r="N37" s="21"/>
      <c r="O37" s="21">
        <v>34320</v>
      </c>
      <c r="P37" s="21"/>
      <c r="Q37" s="102">
        <v>1</v>
      </c>
      <c r="R37" s="103">
        <v>300</v>
      </c>
      <c r="S37" s="21">
        <f>IFERROR(VLOOKUP(A37*1,Sheet1!$A$365:$V$533,22,0),0)</f>
        <v>150</v>
      </c>
      <c r="T37" s="21">
        <f t="shared" si="7"/>
        <v>75</v>
      </c>
      <c r="U37" s="21">
        <f t="shared" si="8"/>
        <v>-75</v>
      </c>
      <c r="V37" s="21">
        <f t="shared" si="9"/>
        <v>225</v>
      </c>
      <c r="W37" s="21">
        <v>300</v>
      </c>
      <c r="X37" s="21"/>
      <c r="Y37" s="13">
        <v>1</v>
      </c>
      <c r="Z37" s="21">
        <v>1900</v>
      </c>
      <c r="AA37" s="21">
        <f t="shared" si="10"/>
        <v>475</v>
      </c>
      <c r="AB37" s="21">
        <f t="shared" si="11"/>
        <v>1425</v>
      </c>
      <c r="AC37" s="135">
        <v>1900</v>
      </c>
      <c r="AD37" s="21"/>
      <c r="AE37" s="76"/>
      <c r="AF37" s="15"/>
    </row>
    <row r="38" spans="1:32" s="11" customFormat="1" x14ac:dyDescent="0.3">
      <c r="A38" s="75">
        <v>2134</v>
      </c>
      <c r="B38" s="12" t="s">
        <v>24</v>
      </c>
      <c r="C38" s="12" t="s">
        <v>345</v>
      </c>
      <c r="D38" s="102">
        <v>14</v>
      </c>
      <c r="E38" s="102">
        <v>0</v>
      </c>
      <c r="F38" s="103">
        <v>18480</v>
      </c>
      <c r="G38" s="21">
        <f>VLOOKUP(A38*1,Sheet1!$A$2:$V$362,22,0)</f>
        <v>4290</v>
      </c>
      <c r="H38" s="124">
        <f t="shared" si="12"/>
        <v>4620</v>
      </c>
      <c r="I38" s="125">
        <f t="shared" si="13"/>
        <v>330</v>
      </c>
      <c r="J38" s="21">
        <f t="shared" si="6"/>
        <v>13860</v>
      </c>
      <c r="K38" s="21"/>
      <c r="L38" s="82"/>
      <c r="M38" s="21"/>
      <c r="N38" s="21"/>
      <c r="O38" s="21">
        <v>18480</v>
      </c>
      <c r="P38" s="21"/>
      <c r="Q38" s="102">
        <v>0</v>
      </c>
      <c r="R38" s="103">
        <v>0</v>
      </c>
      <c r="S38" s="21">
        <f>IFERROR(VLOOKUP(A38*1,Sheet1!$A$365:$V$533,22,0),0)</f>
        <v>0</v>
      </c>
      <c r="T38" s="21">
        <f t="shared" si="7"/>
        <v>0</v>
      </c>
      <c r="U38" s="21">
        <f t="shared" si="8"/>
        <v>0</v>
      </c>
      <c r="V38" s="21">
        <f t="shared" si="9"/>
        <v>0</v>
      </c>
      <c r="W38" s="21">
        <v>0</v>
      </c>
      <c r="X38" s="21"/>
      <c r="Y38" s="13">
        <v>0</v>
      </c>
      <c r="Z38" s="21">
        <v>0</v>
      </c>
      <c r="AA38" s="21">
        <f t="shared" si="10"/>
        <v>0</v>
      </c>
      <c r="AB38" s="21">
        <f t="shared" si="11"/>
        <v>0</v>
      </c>
      <c r="AC38" s="135">
        <v>0</v>
      </c>
      <c r="AD38" s="21"/>
      <c r="AE38" s="76"/>
      <c r="AF38" s="15"/>
    </row>
    <row r="39" spans="1:32" s="11" customFormat="1" x14ac:dyDescent="0.3">
      <c r="A39" s="75">
        <v>2135</v>
      </c>
      <c r="B39" s="12" t="s">
        <v>25</v>
      </c>
      <c r="C39" s="12" t="s">
        <v>345</v>
      </c>
      <c r="D39" s="102">
        <v>21</v>
      </c>
      <c r="E39" s="102">
        <v>0</v>
      </c>
      <c r="F39" s="103">
        <v>27720</v>
      </c>
      <c r="G39" s="21">
        <f>VLOOKUP(A39*1,Sheet1!$A$2:$V$362,22,0)</f>
        <v>6600</v>
      </c>
      <c r="H39" s="124">
        <f t="shared" si="12"/>
        <v>6930</v>
      </c>
      <c r="I39" s="125">
        <f t="shared" si="13"/>
        <v>330</v>
      </c>
      <c r="J39" s="21">
        <f t="shared" si="6"/>
        <v>20790</v>
      </c>
      <c r="K39" s="21"/>
      <c r="L39" s="82"/>
      <c r="M39" s="21"/>
      <c r="N39" s="21"/>
      <c r="O39" s="21">
        <v>27720</v>
      </c>
      <c r="P39" s="21"/>
      <c r="Q39" s="102">
        <v>0</v>
      </c>
      <c r="R39" s="103">
        <v>0</v>
      </c>
      <c r="S39" s="21">
        <f>IFERROR(VLOOKUP(A39*1,Sheet1!$A$365:$V$533,22,0),0)</f>
        <v>75</v>
      </c>
      <c r="T39" s="21">
        <f t="shared" si="7"/>
        <v>0</v>
      </c>
      <c r="U39" s="21">
        <f t="shared" si="8"/>
        <v>-75</v>
      </c>
      <c r="V39" s="21">
        <f t="shared" si="9"/>
        <v>0</v>
      </c>
      <c r="W39" s="21">
        <v>0</v>
      </c>
      <c r="X39" s="21"/>
      <c r="Y39" s="13">
        <v>1</v>
      </c>
      <c r="Z39" s="21">
        <v>1900</v>
      </c>
      <c r="AA39" s="21">
        <f t="shared" si="10"/>
        <v>475</v>
      </c>
      <c r="AB39" s="21">
        <f t="shared" si="11"/>
        <v>1425</v>
      </c>
      <c r="AC39" s="135">
        <v>1900</v>
      </c>
      <c r="AD39" s="21"/>
      <c r="AE39" s="76"/>
      <c r="AF39" s="15"/>
    </row>
    <row r="40" spans="1:32" s="11" customFormat="1" x14ac:dyDescent="0.3">
      <c r="A40" s="75">
        <v>2136</v>
      </c>
      <c r="B40" s="12" t="s">
        <v>26</v>
      </c>
      <c r="C40" s="12" t="s">
        <v>345</v>
      </c>
      <c r="D40" s="102">
        <v>18</v>
      </c>
      <c r="E40" s="102">
        <v>0</v>
      </c>
      <c r="F40" s="103">
        <v>23760</v>
      </c>
      <c r="G40" s="21">
        <f>VLOOKUP(A40*1,Sheet1!$A$2:$V$362,22,0)</f>
        <v>4620</v>
      </c>
      <c r="H40" s="124">
        <f t="shared" si="12"/>
        <v>5940</v>
      </c>
      <c r="I40" s="125">
        <f t="shared" si="13"/>
        <v>1320</v>
      </c>
      <c r="J40" s="21">
        <f t="shared" si="6"/>
        <v>17820</v>
      </c>
      <c r="K40" s="21"/>
      <c r="L40" s="82"/>
      <c r="M40" s="21"/>
      <c r="N40" s="21"/>
      <c r="O40" s="21">
        <v>23760</v>
      </c>
      <c r="P40" s="21"/>
      <c r="Q40" s="102">
        <v>0</v>
      </c>
      <c r="R40" s="103">
        <v>0</v>
      </c>
      <c r="S40" s="21">
        <f>IFERROR(VLOOKUP(A40*1,Sheet1!$A$365:$V$533,22,0),0)</f>
        <v>0</v>
      </c>
      <c r="T40" s="21">
        <f t="shared" si="7"/>
        <v>0</v>
      </c>
      <c r="U40" s="21">
        <f t="shared" si="8"/>
        <v>0</v>
      </c>
      <c r="V40" s="21">
        <f t="shared" si="9"/>
        <v>0</v>
      </c>
      <c r="W40" s="21">
        <v>0</v>
      </c>
      <c r="X40" s="21"/>
      <c r="Y40" s="13">
        <v>2</v>
      </c>
      <c r="Z40" s="21">
        <v>3800</v>
      </c>
      <c r="AA40" s="21">
        <f t="shared" si="10"/>
        <v>950</v>
      </c>
      <c r="AB40" s="21">
        <f t="shared" si="11"/>
        <v>2850</v>
      </c>
      <c r="AC40" s="135">
        <v>3800</v>
      </c>
      <c r="AD40" s="21"/>
      <c r="AE40" s="76"/>
      <c r="AF40" s="15"/>
    </row>
    <row r="41" spans="1:32" s="11" customFormat="1" x14ac:dyDescent="0.3">
      <c r="A41" s="75">
        <v>2137</v>
      </c>
      <c r="B41" s="12" t="s">
        <v>27</v>
      </c>
      <c r="C41" s="12" t="s">
        <v>345</v>
      </c>
      <c r="D41" s="102">
        <v>14</v>
      </c>
      <c r="E41" s="102">
        <v>0</v>
      </c>
      <c r="F41" s="103">
        <v>18480</v>
      </c>
      <c r="G41" s="21">
        <f>VLOOKUP(A41*1,Sheet1!$A$2:$V$362,22,0)</f>
        <v>4950</v>
      </c>
      <c r="H41" s="124">
        <f t="shared" si="12"/>
        <v>4620</v>
      </c>
      <c r="I41" s="125">
        <f t="shared" si="13"/>
        <v>-330</v>
      </c>
      <c r="J41" s="21">
        <f t="shared" si="6"/>
        <v>13860</v>
      </c>
      <c r="K41" s="21"/>
      <c r="L41" s="82"/>
      <c r="M41" s="21"/>
      <c r="N41" s="21"/>
      <c r="O41" s="21">
        <v>18480</v>
      </c>
      <c r="P41" s="21"/>
      <c r="Q41" s="102">
        <v>2</v>
      </c>
      <c r="R41" s="103">
        <v>600</v>
      </c>
      <c r="S41" s="21">
        <f>IFERROR(VLOOKUP(A41*1,Sheet1!$A$365:$V$533,22,0),0)</f>
        <v>75</v>
      </c>
      <c r="T41" s="21">
        <f t="shared" si="7"/>
        <v>150</v>
      </c>
      <c r="U41" s="21">
        <f t="shared" si="8"/>
        <v>75</v>
      </c>
      <c r="V41" s="21">
        <f t="shared" si="9"/>
        <v>450</v>
      </c>
      <c r="W41" s="21">
        <v>600</v>
      </c>
      <c r="X41" s="21"/>
      <c r="Y41" s="13">
        <v>2</v>
      </c>
      <c r="Z41" s="21">
        <v>3800</v>
      </c>
      <c r="AA41" s="21">
        <f t="shared" si="10"/>
        <v>950</v>
      </c>
      <c r="AB41" s="21">
        <f t="shared" si="11"/>
        <v>2850</v>
      </c>
      <c r="AC41" s="135">
        <v>3800</v>
      </c>
      <c r="AD41" s="21"/>
      <c r="AE41" s="76"/>
      <c r="AF41" s="15"/>
    </row>
    <row r="42" spans="1:32" s="11" customFormat="1" x14ac:dyDescent="0.3">
      <c r="A42" s="75">
        <v>2138</v>
      </c>
      <c r="B42" s="12" t="s">
        <v>28</v>
      </c>
      <c r="C42" s="12" t="s">
        <v>345</v>
      </c>
      <c r="D42" s="102">
        <v>34</v>
      </c>
      <c r="E42" s="102">
        <v>0</v>
      </c>
      <c r="F42" s="103">
        <v>44880</v>
      </c>
      <c r="G42" s="21">
        <f>VLOOKUP(A42*1,Sheet1!$A$2:$V$362,22,0)</f>
        <v>9570</v>
      </c>
      <c r="H42" s="124">
        <f t="shared" si="12"/>
        <v>11220</v>
      </c>
      <c r="I42" s="125">
        <f t="shared" si="13"/>
        <v>1650</v>
      </c>
      <c r="J42" s="21">
        <f t="shared" si="6"/>
        <v>33660</v>
      </c>
      <c r="K42" s="21"/>
      <c r="L42" s="82"/>
      <c r="M42" s="21"/>
      <c r="N42" s="21"/>
      <c r="O42" s="21">
        <v>44880</v>
      </c>
      <c r="P42" s="21"/>
      <c r="Q42" s="102">
        <v>1</v>
      </c>
      <c r="R42" s="103">
        <v>300</v>
      </c>
      <c r="S42" s="21">
        <f>IFERROR(VLOOKUP(A42*1,Sheet1!$A$365:$V$533,22,0),0)</f>
        <v>150</v>
      </c>
      <c r="T42" s="21">
        <f t="shared" si="7"/>
        <v>75</v>
      </c>
      <c r="U42" s="21">
        <f t="shared" si="8"/>
        <v>-75</v>
      </c>
      <c r="V42" s="21">
        <f t="shared" si="9"/>
        <v>225</v>
      </c>
      <c r="W42" s="21">
        <v>300</v>
      </c>
      <c r="X42" s="21"/>
      <c r="Y42" s="13">
        <v>7</v>
      </c>
      <c r="Z42" s="21">
        <v>13300</v>
      </c>
      <c r="AA42" s="21">
        <f t="shared" si="10"/>
        <v>3325</v>
      </c>
      <c r="AB42" s="21">
        <f t="shared" si="11"/>
        <v>9975</v>
      </c>
      <c r="AC42" s="135">
        <v>13300</v>
      </c>
      <c r="AD42" s="21"/>
      <c r="AE42" s="76"/>
      <c r="AF42" s="15"/>
    </row>
    <row r="43" spans="1:32" s="11" customFormat="1" x14ac:dyDescent="0.3">
      <c r="A43" s="75">
        <v>2139</v>
      </c>
      <c r="B43" s="12" t="s">
        <v>29</v>
      </c>
      <c r="C43" s="12" t="s">
        <v>345</v>
      </c>
      <c r="D43" s="102">
        <v>34</v>
      </c>
      <c r="E43" s="102">
        <v>0</v>
      </c>
      <c r="F43" s="103">
        <v>44880</v>
      </c>
      <c r="G43" s="21">
        <f>VLOOKUP(A43*1,Sheet1!$A$2:$V$362,22,0)</f>
        <v>11220</v>
      </c>
      <c r="H43" s="124">
        <f t="shared" si="12"/>
        <v>11220</v>
      </c>
      <c r="I43" s="125">
        <f t="shared" si="13"/>
        <v>0</v>
      </c>
      <c r="J43" s="21">
        <f t="shared" si="6"/>
        <v>33660</v>
      </c>
      <c r="K43" s="21"/>
      <c r="L43" s="82"/>
      <c r="M43" s="21"/>
      <c r="N43" s="21"/>
      <c r="O43" s="21">
        <v>44880</v>
      </c>
      <c r="P43" s="21"/>
      <c r="Q43" s="102">
        <v>0</v>
      </c>
      <c r="R43" s="103">
        <v>0</v>
      </c>
      <c r="S43" s="21">
        <f>IFERROR(VLOOKUP(A43*1,Sheet1!$A$365:$V$533,22,0),0)</f>
        <v>0</v>
      </c>
      <c r="T43" s="21">
        <f t="shared" si="7"/>
        <v>0</v>
      </c>
      <c r="U43" s="21">
        <f t="shared" si="8"/>
        <v>0</v>
      </c>
      <c r="V43" s="21">
        <f t="shared" si="9"/>
        <v>0</v>
      </c>
      <c r="W43" s="21">
        <v>0</v>
      </c>
      <c r="X43" s="21"/>
      <c r="Y43" s="13">
        <v>2</v>
      </c>
      <c r="Z43" s="21">
        <v>3800</v>
      </c>
      <c r="AA43" s="21">
        <f t="shared" si="10"/>
        <v>950</v>
      </c>
      <c r="AB43" s="21">
        <f t="shared" si="11"/>
        <v>2850</v>
      </c>
      <c r="AC43" s="135">
        <v>3800</v>
      </c>
      <c r="AD43" s="21"/>
      <c r="AE43" s="76"/>
      <c r="AF43" s="15"/>
    </row>
    <row r="44" spans="1:32" s="11" customFormat="1" x14ac:dyDescent="0.3">
      <c r="A44" s="75">
        <v>2142</v>
      </c>
      <c r="B44" s="12" t="s">
        <v>30</v>
      </c>
      <c r="C44" s="12" t="s">
        <v>345</v>
      </c>
      <c r="D44" s="102">
        <v>21</v>
      </c>
      <c r="E44" s="102">
        <v>0</v>
      </c>
      <c r="F44" s="103">
        <v>27720</v>
      </c>
      <c r="G44" s="21">
        <f>VLOOKUP(A44*1,Sheet1!$A$2:$V$362,22,0)</f>
        <v>7920</v>
      </c>
      <c r="H44" s="124">
        <f t="shared" si="12"/>
        <v>6930</v>
      </c>
      <c r="I44" s="125">
        <f t="shared" si="13"/>
        <v>-990</v>
      </c>
      <c r="J44" s="21">
        <f t="shared" si="6"/>
        <v>20790</v>
      </c>
      <c r="K44" s="21"/>
      <c r="L44" s="82"/>
      <c r="M44" s="21"/>
      <c r="N44" s="21"/>
      <c r="O44" s="21">
        <v>27720</v>
      </c>
      <c r="P44" s="21"/>
      <c r="Q44" s="102">
        <v>2</v>
      </c>
      <c r="R44" s="103">
        <v>600</v>
      </c>
      <c r="S44" s="21">
        <f>IFERROR(VLOOKUP(A44*1,Sheet1!$A$365:$V$533,22,0),0)</f>
        <v>150</v>
      </c>
      <c r="T44" s="21">
        <f t="shared" si="7"/>
        <v>150</v>
      </c>
      <c r="U44" s="21">
        <f t="shared" si="8"/>
        <v>0</v>
      </c>
      <c r="V44" s="21">
        <f t="shared" si="9"/>
        <v>450</v>
      </c>
      <c r="W44" s="21">
        <v>600</v>
      </c>
      <c r="X44" s="21"/>
      <c r="Y44" s="13">
        <v>1</v>
      </c>
      <c r="Z44" s="21">
        <v>1900</v>
      </c>
      <c r="AA44" s="21">
        <f t="shared" si="10"/>
        <v>475</v>
      </c>
      <c r="AB44" s="21">
        <f t="shared" si="11"/>
        <v>1425</v>
      </c>
      <c r="AC44" s="135">
        <v>1900</v>
      </c>
      <c r="AD44" s="21"/>
      <c r="AE44" s="76"/>
      <c r="AF44" s="15"/>
    </row>
    <row r="45" spans="1:32" s="11" customFormat="1" x14ac:dyDescent="0.3">
      <c r="A45" s="75">
        <v>2147</v>
      </c>
      <c r="B45" s="12" t="s">
        <v>31</v>
      </c>
      <c r="C45" s="12" t="s">
        <v>345</v>
      </c>
      <c r="D45" s="102">
        <v>7</v>
      </c>
      <c r="E45" s="102">
        <v>0</v>
      </c>
      <c r="F45" s="103">
        <v>9240</v>
      </c>
      <c r="G45" s="21">
        <f>VLOOKUP(A45*1,Sheet1!$A$2:$V$362,22,0)</f>
        <v>2310</v>
      </c>
      <c r="H45" s="124">
        <f t="shared" si="12"/>
        <v>2310</v>
      </c>
      <c r="I45" s="125">
        <f t="shared" si="13"/>
        <v>0</v>
      </c>
      <c r="J45" s="21">
        <f t="shared" si="6"/>
        <v>6930</v>
      </c>
      <c r="K45" s="21"/>
      <c r="L45" s="82"/>
      <c r="M45" s="21"/>
      <c r="N45" s="21"/>
      <c r="O45" s="21">
        <v>9240</v>
      </c>
      <c r="P45" s="21"/>
      <c r="Q45" s="102">
        <v>0</v>
      </c>
      <c r="R45" s="103">
        <v>0</v>
      </c>
      <c r="S45" s="21">
        <f>IFERROR(VLOOKUP(A45*1,Sheet1!$A$365:$V$533,22,0),0)</f>
        <v>0</v>
      </c>
      <c r="T45" s="21">
        <f t="shared" si="7"/>
        <v>0</v>
      </c>
      <c r="U45" s="21">
        <f t="shared" si="8"/>
        <v>0</v>
      </c>
      <c r="V45" s="21">
        <f t="shared" si="9"/>
        <v>0</v>
      </c>
      <c r="W45" s="21">
        <v>0</v>
      </c>
      <c r="X45" s="21"/>
      <c r="Y45" s="13">
        <v>1</v>
      </c>
      <c r="Z45" s="21">
        <v>1900</v>
      </c>
      <c r="AA45" s="21">
        <f t="shared" si="10"/>
        <v>475</v>
      </c>
      <c r="AB45" s="21">
        <f t="shared" si="11"/>
        <v>1425</v>
      </c>
      <c r="AC45" s="135">
        <v>1900</v>
      </c>
      <c r="AD45" s="21"/>
      <c r="AE45" s="76"/>
      <c r="AF45" s="15"/>
    </row>
    <row r="46" spans="1:32" s="11" customFormat="1" x14ac:dyDescent="0.3">
      <c r="A46" s="75">
        <v>2148</v>
      </c>
      <c r="B46" s="12" t="s">
        <v>32</v>
      </c>
      <c r="C46" s="12" t="s">
        <v>345</v>
      </c>
      <c r="D46" s="102">
        <v>21</v>
      </c>
      <c r="E46" s="102">
        <v>0</v>
      </c>
      <c r="F46" s="103">
        <v>27720</v>
      </c>
      <c r="G46" s="21">
        <f>VLOOKUP(A46*1,Sheet1!$A$2:$V$362,22,0)</f>
        <v>5940</v>
      </c>
      <c r="H46" s="124">
        <f t="shared" si="12"/>
        <v>6930</v>
      </c>
      <c r="I46" s="125">
        <f t="shared" si="13"/>
        <v>990</v>
      </c>
      <c r="J46" s="21">
        <f t="shared" si="6"/>
        <v>20790</v>
      </c>
      <c r="K46" s="21"/>
      <c r="L46" s="82"/>
      <c r="M46" s="21"/>
      <c r="N46" s="21"/>
      <c r="O46" s="21">
        <v>27720</v>
      </c>
      <c r="P46" s="21"/>
      <c r="Q46" s="102">
        <v>0</v>
      </c>
      <c r="R46" s="103">
        <v>0</v>
      </c>
      <c r="S46" s="21">
        <f>IFERROR(VLOOKUP(A46*1,Sheet1!$A$365:$V$533,22,0),0)</f>
        <v>0</v>
      </c>
      <c r="T46" s="21">
        <f t="shared" si="7"/>
        <v>0</v>
      </c>
      <c r="U46" s="21">
        <f t="shared" si="8"/>
        <v>0</v>
      </c>
      <c r="V46" s="21">
        <f t="shared" si="9"/>
        <v>0</v>
      </c>
      <c r="W46" s="21">
        <v>0</v>
      </c>
      <c r="X46" s="21"/>
      <c r="Y46" s="13">
        <v>2</v>
      </c>
      <c r="Z46" s="21">
        <v>3800</v>
      </c>
      <c r="AA46" s="21">
        <f t="shared" si="10"/>
        <v>950</v>
      </c>
      <c r="AB46" s="21">
        <f t="shared" si="11"/>
        <v>2850</v>
      </c>
      <c r="AC46" s="135">
        <v>3800</v>
      </c>
      <c r="AD46" s="21"/>
      <c r="AE46" s="76"/>
      <c r="AF46" s="15"/>
    </row>
    <row r="47" spans="1:32" s="11" customFormat="1" x14ac:dyDescent="0.3">
      <c r="A47" s="75">
        <v>2155</v>
      </c>
      <c r="B47" s="12" t="s">
        <v>33</v>
      </c>
      <c r="C47" s="12" t="s">
        <v>345</v>
      </c>
      <c r="D47" s="102">
        <v>34</v>
      </c>
      <c r="E47" s="102">
        <v>0</v>
      </c>
      <c r="F47" s="103">
        <v>44880</v>
      </c>
      <c r="G47" s="21">
        <f>VLOOKUP(A47*1,Sheet1!$A$2:$V$362,22,0)</f>
        <v>11220</v>
      </c>
      <c r="H47" s="124">
        <f t="shared" si="12"/>
        <v>11220</v>
      </c>
      <c r="I47" s="125">
        <f t="shared" si="13"/>
        <v>0</v>
      </c>
      <c r="J47" s="21">
        <f t="shared" si="6"/>
        <v>33660</v>
      </c>
      <c r="K47" s="21"/>
      <c r="L47" s="82"/>
      <c r="M47" s="21"/>
      <c r="N47" s="21"/>
      <c r="O47" s="21">
        <v>44880</v>
      </c>
      <c r="P47" s="21"/>
      <c r="Q47" s="102">
        <v>0</v>
      </c>
      <c r="R47" s="103">
        <v>0</v>
      </c>
      <c r="S47" s="21">
        <f>IFERROR(VLOOKUP(A47*1,Sheet1!$A$365:$V$533,22,0),0)</f>
        <v>0</v>
      </c>
      <c r="T47" s="21">
        <f t="shared" si="7"/>
        <v>0</v>
      </c>
      <c r="U47" s="21">
        <f t="shared" si="8"/>
        <v>0</v>
      </c>
      <c r="V47" s="21">
        <f t="shared" si="9"/>
        <v>0</v>
      </c>
      <c r="W47" s="21">
        <v>0</v>
      </c>
      <c r="X47" s="21"/>
      <c r="Y47" s="13">
        <v>9</v>
      </c>
      <c r="Z47" s="21">
        <v>17100</v>
      </c>
      <c r="AA47" s="21">
        <f t="shared" si="10"/>
        <v>4275</v>
      </c>
      <c r="AB47" s="21">
        <f t="shared" si="11"/>
        <v>12825</v>
      </c>
      <c r="AC47" s="135">
        <v>17100</v>
      </c>
      <c r="AD47" s="21"/>
      <c r="AE47" s="76"/>
      <c r="AF47" s="15"/>
    </row>
    <row r="48" spans="1:32" s="11" customFormat="1" x14ac:dyDescent="0.3">
      <c r="A48" s="75">
        <v>2156</v>
      </c>
      <c r="B48" s="12" t="s">
        <v>34</v>
      </c>
      <c r="C48" s="12" t="s">
        <v>345</v>
      </c>
      <c r="D48" s="102">
        <v>56</v>
      </c>
      <c r="E48" s="102">
        <v>0</v>
      </c>
      <c r="F48" s="103">
        <v>73920</v>
      </c>
      <c r="G48" s="21">
        <f>VLOOKUP(A48*1,Sheet1!$A$2:$V$362,22,0)</f>
        <v>22110</v>
      </c>
      <c r="H48" s="124">
        <f t="shared" si="12"/>
        <v>18480</v>
      </c>
      <c r="I48" s="125">
        <f t="shared" si="13"/>
        <v>-3630</v>
      </c>
      <c r="J48" s="21">
        <f t="shared" si="6"/>
        <v>55440</v>
      </c>
      <c r="K48" s="21"/>
      <c r="L48" s="82"/>
      <c r="M48" s="21"/>
      <c r="N48" s="21"/>
      <c r="O48" s="21">
        <v>73920</v>
      </c>
      <c r="P48" s="21"/>
      <c r="Q48" s="102">
        <v>2</v>
      </c>
      <c r="R48" s="103">
        <v>600</v>
      </c>
      <c r="S48" s="21">
        <f>IFERROR(VLOOKUP(A48*1,Sheet1!$A$365:$V$533,22,0),0)</f>
        <v>150</v>
      </c>
      <c r="T48" s="21">
        <f t="shared" si="7"/>
        <v>150</v>
      </c>
      <c r="U48" s="21">
        <f t="shared" si="8"/>
        <v>0</v>
      </c>
      <c r="V48" s="21">
        <f t="shared" si="9"/>
        <v>450</v>
      </c>
      <c r="W48" s="21">
        <v>600</v>
      </c>
      <c r="X48" s="21"/>
      <c r="Y48" s="13">
        <v>0</v>
      </c>
      <c r="Z48" s="21">
        <v>0</v>
      </c>
      <c r="AA48" s="21">
        <f t="shared" si="10"/>
        <v>0</v>
      </c>
      <c r="AB48" s="21">
        <f t="shared" si="11"/>
        <v>0</v>
      </c>
      <c r="AC48" s="135">
        <v>0</v>
      </c>
      <c r="AD48" s="21"/>
      <c r="AE48" s="76"/>
      <c r="AF48" s="15"/>
    </row>
    <row r="49" spans="1:32" s="11" customFormat="1" x14ac:dyDescent="0.3">
      <c r="A49" s="75">
        <v>2161</v>
      </c>
      <c r="B49" s="12" t="s">
        <v>35</v>
      </c>
      <c r="C49" s="12" t="s">
        <v>345</v>
      </c>
      <c r="D49" s="102">
        <v>15</v>
      </c>
      <c r="E49" s="102">
        <v>0</v>
      </c>
      <c r="F49" s="103">
        <v>19800</v>
      </c>
      <c r="G49" s="21">
        <f>VLOOKUP(A49*1,Sheet1!$A$2:$V$362,22,0)</f>
        <v>3630</v>
      </c>
      <c r="H49" s="124">
        <f t="shared" si="12"/>
        <v>4950</v>
      </c>
      <c r="I49" s="125">
        <f t="shared" si="13"/>
        <v>1320</v>
      </c>
      <c r="J49" s="21">
        <f t="shared" si="6"/>
        <v>14850</v>
      </c>
      <c r="K49" s="21"/>
      <c r="L49" s="82"/>
      <c r="M49" s="21"/>
      <c r="N49" s="21"/>
      <c r="O49" s="21">
        <v>19800</v>
      </c>
      <c r="P49" s="21"/>
      <c r="Q49" s="102">
        <v>0</v>
      </c>
      <c r="R49" s="103">
        <v>0</v>
      </c>
      <c r="S49" s="21">
        <f>IFERROR(VLOOKUP(A49*1,Sheet1!$A$365:$V$533,22,0),0)</f>
        <v>75</v>
      </c>
      <c r="T49" s="21">
        <f t="shared" si="7"/>
        <v>0</v>
      </c>
      <c r="U49" s="21">
        <f t="shared" si="8"/>
        <v>-75</v>
      </c>
      <c r="V49" s="21">
        <f t="shared" si="9"/>
        <v>0</v>
      </c>
      <c r="W49" s="21">
        <v>0</v>
      </c>
      <c r="X49" s="21"/>
      <c r="Y49" s="13">
        <v>5</v>
      </c>
      <c r="Z49" s="21">
        <v>9500</v>
      </c>
      <c r="AA49" s="21">
        <f t="shared" si="10"/>
        <v>2375</v>
      </c>
      <c r="AB49" s="21">
        <f t="shared" si="11"/>
        <v>7125</v>
      </c>
      <c r="AC49" s="135">
        <v>9500</v>
      </c>
      <c r="AD49" s="21"/>
      <c r="AE49" s="76"/>
      <c r="AF49" s="15"/>
    </row>
    <row r="50" spans="1:32" s="11" customFormat="1" x14ac:dyDescent="0.3">
      <c r="A50" s="75">
        <v>2163</v>
      </c>
      <c r="B50" s="12" t="s">
        <v>36</v>
      </c>
      <c r="C50" s="12" t="s">
        <v>345</v>
      </c>
      <c r="D50" s="102">
        <v>15</v>
      </c>
      <c r="E50" s="102">
        <v>0</v>
      </c>
      <c r="F50" s="103">
        <v>19800</v>
      </c>
      <c r="G50" s="21">
        <f>VLOOKUP(A50*1,Sheet1!$A$2:$V$362,22,0)</f>
        <v>6270</v>
      </c>
      <c r="H50" s="124">
        <f t="shared" si="12"/>
        <v>4950</v>
      </c>
      <c r="I50" s="125">
        <f t="shared" si="13"/>
        <v>-1320</v>
      </c>
      <c r="J50" s="21">
        <f t="shared" si="6"/>
        <v>14850</v>
      </c>
      <c r="K50" s="21"/>
      <c r="L50" s="82"/>
      <c r="M50" s="21"/>
      <c r="N50" s="21"/>
      <c r="O50" s="21">
        <v>19800</v>
      </c>
      <c r="P50" s="21"/>
      <c r="Q50" s="102">
        <v>0</v>
      </c>
      <c r="R50" s="103">
        <v>0</v>
      </c>
      <c r="S50" s="21">
        <f>IFERROR(VLOOKUP(A50*1,Sheet1!$A$365:$V$533,22,0),0)</f>
        <v>0</v>
      </c>
      <c r="T50" s="21">
        <f t="shared" si="7"/>
        <v>0</v>
      </c>
      <c r="U50" s="21">
        <f t="shared" si="8"/>
        <v>0</v>
      </c>
      <c r="V50" s="21">
        <f t="shared" si="9"/>
        <v>0</v>
      </c>
      <c r="W50" s="21">
        <v>0</v>
      </c>
      <c r="X50" s="21"/>
      <c r="Y50" s="13">
        <v>3</v>
      </c>
      <c r="Z50" s="21">
        <v>5700</v>
      </c>
      <c r="AA50" s="21">
        <f t="shared" si="10"/>
        <v>1425</v>
      </c>
      <c r="AB50" s="21">
        <f t="shared" si="11"/>
        <v>4275</v>
      </c>
      <c r="AC50" s="135">
        <v>5700</v>
      </c>
      <c r="AD50" s="21"/>
      <c r="AE50" s="76"/>
      <c r="AF50" s="15"/>
    </row>
    <row r="51" spans="1:32" s="11" customFormat="1" x14ac:dyDescent="0.3">
      <c r="A51" s="75">
        <v>2164</v>
      </c>
      <c r="B51" s="12" t="s">
        <v>37</v>
      </c>
      <c r="C51" s="12" t="s">
        <v>345</v>
      </c>
      <c r="D51" s="102">
        <v>18</v>
      </c>
      <c r="E51" s="102">
        <v>0</v>
      </c>
      <c r="F51" s="103">
        <v>23760</v>
      </c>
      <c r="G51" s="21">
        <f>VLOOKUP(A51*1,Sheet1!$A$2:$V$362,22,0)</f>
        <v>8580</v>
      </c>
      <c r="H51" s="124">
        <f t="shared" si="12"/>
        <v>5940</v>
      </c>
      <c r="I51" s="125">
        <f t="shared" si="13"/>
        <v>-2640</v>
      </c>
      <c r="J51" s="21">
        <f t="shared" si="6"/>
        <v>17820</v>
      </c>
      <c r="K51" s="21"/>
      <c r="L51" s="82"/>
      <c r="M51" s="21"/>
      <c r="N51" s="21"/>
      <c r="O51" s="21">
        <v>23760</v>
      </c>
      <c r="P51" s="21"/>
      <c r="Q51" s="102">
        <v>0</v>
      </c>
      <c r="R51" s="103">
        <v>0</v>
      </c>
      <c r="S51" s="21">
        <f>IFERROR(VLOOKUP(A51*1,Sheet1!$A$365:$V$533,22,0),0)</f>
        <v>0</v>
      </c>
      <c r="T51" s="21">
        <f t="shared" si="7"/>
        <v>0</v>
      </c>
      <c r="U51" s="21">
        <f t="shared" si="8"/>
        <v>0</v>
      </c>
      <c r="V51" s="21">
        <f t="shared" si="9"/>
        <v>0</v>
      </c>
      <c r="W51" s="21">
        <v>0</v>
      </c>
      <c r="X51" s="21"/>
      <c r="Y51" s="13">
        <v>0</v>
      </c>
      <c r="Z51" s="21">
        <v>0</v>
      </c>
      <c r="AA51" s="21">
        <f t="shared" si="10"/>
        <v>0</v>
      </c>
      <c r="AB51" s="21">
        <f t="shared" si="11"/>
        <v>0</v>
      </c>
      <c r="AC51" s="135">
        <v>0</v>
      </c>
      <c r="AD51" s="21"/>
      <c r="AE51" s="76"/>
      <c r="AF51" s="15"/>
    </row>
    <row r="52" spans="1:32" s="11" customFormat="1" x14ac:dyDescent="0.3">
      <c r="A52" s="75">
        <v>2165</v>
      </c>
      <c r="B52" s="12" t="s">
        <v>38</v>
      </c>
      <c r="C52" s="12" t="s">
        <v>345</v>
      </c>
      <c r="D52" s="102">
        <v>27</v>
      </c>
      <c r="E52" s="102">
        <v>0</v>
      </c>
      <c r="F52" s="103">
        <v>35640</v>
      </c>
      <c r="G52" s="21">
        <f>VLOOKUP(A52*1,Sheet1!$A$2:$V$362,22,0)</f>
        <v>7920</v>
      </c>
      <c r="H52" s="124">
        <f t="shared" si="12"/>
        <v>8910</v>
      </c>
      <c r="I52" s="125">
        <f t="shared" si="13"/>
        <v>990</v>
      </c>
      <c r="J52" s="21">
        <f t="shared" si="6"/>
        <v>26730</v>
      </c>
      <c r="K52" s="21"/>
      <c r="L52" s="82"/>
      <c r="M52" s="21"/>
      <c r="N52" s="21"/>
      <c r="O52" s="21">
        <v>35640</v>
      </c>
      <c r="P52" s="21"/>
      <c r="Q52" s="102">
        <v>1</v>
      </c>
      <c r="R52" s="103">
        <v>300</v>
      </c>
      <c r="S52" s="21">
        <f>IFERROR(VLOOKUP(A52*1,Sheet1!$A$365:$V$533,22,0),0)</f>
        <v>75</v>
      </c>
      <c r="T52" s="21">
        <f t="shared" si="7"/>
        <v>75</v>
      </c>
      <c r="U52" s="21">
        <f t="shared" si="8"/>
        <v>0</v>
      </c>
      <c r="V52" s="21">
        <f t="shared" si="9"/>
        <v>225</v>
      </c>
      <c r="W52" s="21">
        <v>300</v>
      </c>
      <c r="X52" s="21"/>
      <c r="Y52" s="13">
        <v>2</v>
      </c>
      <c r="Z52" s="21">
        <v>3800</v>
      </c>
      <c r="AA52" s="21">
        <f t="shared" si="10"/>
        <v>950</v>
      </c>
      <c r="AB52" s="21">
        <f t="shared" si="11"/>
        <v>2850</v>
      </c>
      <c r="AC52" s="135">
        <v>3800</v>
      </c>
      <c r="AD52" s="21"/>
      <c r="AE52" s="76"/>
      <c r="AF52" s="15"/>
    </row>
    <row r="53" spans="1:32" s="11" customFormat="1" x14ac:dyDescent="0.3">
      <c r="A53" s="75">
        <v>2166</v>
      </c>
      <c r="B53" s="12" t="s">
        <v>39</v>
      </c>
      <c r="C53" s="12" t="s">
        <v>345</v>
      </c>
      <c r="D53" s="102">
        <v>8</v>
      </c>
      <c r="E53" s="102">
        <v>0</v>
      </c>
      <c r="F53" s="103">
        <v>10560</v>
      </c>
      <c r="G53" s="21">
        <f>VLOOKUP(A53*1,Sheet1!$A$2:$V$362,22,0)</f>
        <v>2310</v>
      </c>
      <c r="H53" s="124">
        <f t="shared" si="12"/>
        <v>2640</v>
      </c>
      <c r="I53" s="125">
        <f t="shared" si="13"/>
        <v>330</v>
      </c>
      <c r="J53" s="21">
        <f t="shared" si="6"/>
        <v>7920</v>
      </c>
      <c r="K53" s="21"/>
      <c r="L53" s="82"/>
      <c r="M53" s="21"/>
      <c r="N53" s="21"/>
      <c r="O53" s="21">
        <v>10560</v>
      </c>
      <c r="P53" s="21"/>
      <c r="Q53" s="102">
        <v>0</v>
      </c>
      <c r="R53" s="103">
        <v>0</v>
      </c>
      <c r="S53" s="21">
        <f>IFERROR(VLOOKUP(A53*1,Sheet1!$A$365:$V$533,22,0),0)</f>
        <v>0</v>
      </c>
      <c r="T53" s="21">
        <f t="shared" si="7"/>
        <v>0</v>
      </c>
      <c r="U53" s="21">
        <f t="shared" si="8"/>
        <v>0</v>
      </c>
      <c r="V53" s="21">
        <f t="shared" si="9"/>
        <v>0</v>
      </c>
      <c r="W53" s="21">
        <v>0</v>
      </c>
      <c r="X53" s="21"/>
      <c r="Y53" s="13">
        <v>2</v>
      </c>
      <c r="Z53" s="21">
        <v>3800</v>
      </c>
      <c r="AA53" s="21">
        <f t="shared" si="10"/>
        <v>950</v>
      </c>
      <c r="AB53" s="21">
        <f t="shared" si="11"/>
        <v>2850</v>
      </c>
      <c r="AC53" s="135">
        <v>3800</v>
      </c>
      <c r="AD53" s="21"/>
      <c r="AE53" s="76"/>
      <c r="AF53" s="15"/>
    </row>
    <row r="54" spans="1:32" s="11" customFormat="1" x14ac:dyDescent="0.3">
      <c r="A54" s="75">
        <v>2167</v>
      </c>
      <c r="B54" s="12" t="s">
        <v>40</v>
      </c>
      <c r="C54" s="12" t="s">
        <v>345</v>
      </c>
      <c r="D54" s="102">
        <v>5</v>
      </c>
      <c r="E54" s="102">
        <v>0</v>
      </c>
      <c r="F54" s="103">
        <v>6600</v>
      </c>
      <c r="G54" s="21">
        <f>VLOOKUP(A54*1,Sheet1!$A$2:$V$362,22,0)</f>
        <v>660</v>
      </c>
      <c r="H54" s="124">
        <f t="shared" si="12"/>
        <v>1650</v>
      </c>
      <c r="I54" s="125">
        <f t="shared" si="13"/>
        <v>990</v>
      </c>
      <c r="J54" s="21">
        <f t="shared" si="6"/>
        <v>4950</v>
      </c>
      <c r="K54" s="21"/>
      <c r="L54" s="82"/>
      <c r="M54" s="21"/>
      <c r="N54" s="21"/>
      <c r="O54" s="21">
        <v>6600</v>
      </c>
      <c r="P54" s="21"/>
      <c r="Q54" s="102">
        <v>0</v>
      </c>
      <c r="R54" s="103">
        <v>0</v>
      </c>
      <c r="S54" s="21">
        <f>IFERROR(VLOOKUP(A54*1,Sheet1!$A$365:$V$533,22,0),0)</f>
        <v>0</v>
      </c>
      <c r="T54" s="21">
        <f t="shared" si="7"/>
        <v>0</v>
      </c>
      <c r="U54" s="21">
        <f t="shared" si="8"/>
        <v>0</v>
      </c>
      <c r="V54" s="21">
        <f t="shared" si="9"/>
        <v>0</v>
      </c>
      <c r="W54" s="21">
        <v>0</v>
      </c>
      <c r="X54" s="21"/>
      <c r="Y54" s="13">
        <v>5</v>
      </c>
      <c r="Z54" s="21">
        <v>9500</v>
      </c>
      <c r="AA54" s="21">
        <f t="shared" si="10"/>
        <v>2375</v>
      </c>
      <c r="AB54" s="21">
        <f t="shared" si="11"/>
        <v>7125</v>
      </c>
      <c r="AC54" s="135">
        <v>9500</v>
      </c>
      <c r="AD54" s="21"/>
      <c r="AE54" s="76"/>
      <c r="AF54" s="15"/>
    </row>
    <row r="55" spans="1:32" s="11" customFormat="1" x14ac:dyDescent="0.3">
      <c r="A55" s="75">
        <v>2168</v>
      </c>
      <c r="B55" s="12" t="s">
        <v>41</v>
      </c>
      <c r="C55" s="12" t="s">
        <v>345</v>
      </c>
      <c r="D55" s="102">
        <v>37</v>
      </c>
      <c r="E55" s="102">
        <v>0</v>
      </c>
      <c r="F55" s="103">
        <v>48840</v>
      </c>
      <c r="G55" s="21">
        <f>VLOOKUP(A55*1,Sheet1!$A$2:$V$362,22,0)</f>
        <v>10890</v>
      </c>
      <c r="H55" s="124">
        <f t="shared" si="12"/>
        <v>12210</v>
      </c>
      <c r="I55" s="125">
        <f t="shared" si="13"/>
        <v>1320</v>
      </c>
      <c r="J55" s="21">
        <f t="shared" si="6"/>
        <v>36630</v>
      </c>
      <c r="K55" s="21"/>
      <c r="L55" s="82"/>
      <c r="M55" s="21"/>
      <c r="N55" s="21"/>
      <c r="O55" s="21">
        <v>48840</v>
      </c>
      <c r="P55" s="21"/>
      <c r="Q55" s="102">
        <v>0</v>
      </c>
      <c r="R55" s="103">
        <v>0</v>
      </c>
      <c r="S55" s="21">
        <f>IFERROR(VLOOKUP(A55*1,Sheet1!$A$365:$V$533,22,0),0)</f>
        <v>75</v>
      </c>
      <c r="T55" s="21">
        <f t="shared" si="7"/>
        <v>0</v>
      </c>
      <c r="U55" s="21">
        <f t="shared" si="8"/>
        <v>-75</v>
      </c>
      <c r="V55" s="21">
        <f t="shared" si="9"/>
        <v>0</v>
      </c>
      <c r="W55" s="21">
        <v>0</v>
      </c>
      <c r="X55" s="21"/>
      <c r="Y55" s="13">
        <v>1</v>
      </c>
      <c r="Z55" s="21">
        <v>1900</v>
      </c>
      <c r="AA55" s="21">
        <f t="shared" si="10"/>
        <v>475</v>
      </c>
      <c r="AB55" s="21">
        <f t="shared" si="11"/>
        <v>1425</v>
      </c>
      <c r="AC55" s="135">
        <v>1900</v>
      </c>
      <c r="AD55" s="21"/>
      <c r="AE55" s="76"/>
      <c r="AF55" s="15"/>
    </row>
    <row r="56" spans="1:32" s="11" customFormat="1" x14ac:dyDescent="0.3">
      <c r="A56" s="75">
        <v>2169</v>
      </c>
      <c r="B56" s="12" t="s">
        <v>42</v>
      </c>
      <c r="C56" s="12" t="s">
        <v>345</v>
      </c>
      <c r="D56" s="102">
        <v>21</v>
      </c>
      <c r="E56" s="102">
        <v>0</v>
      </c>
      <c r="F56" s="103">
        <v>27720</v>
      </c>
      <c r="G56" s="21">
        <f>VLOOKUP(A56*1,Sheet1!$A$2:$V$362,22,0)</f>
        <v>5610</v>
      </c>
      <c r="H56" s="124">
        <f t="shared" si="12"/>
        <v>6930</v>
      </c>
      <c r="I56" s="125">
        <f t="shared" si="13"/>
        <v>1320</v>
      </c>
      <c r="J56" s="21">
        <f t="shared" si="6"/>
        <v>20790</v>
      </c>
      <c r="K56" s="21"/>
      <c r="L56" s="82"/>
      <c r="M56" s="21"/>
      <c r="N56" s="21"/>
      <c r="O56" s="21">
        <v>27720</v>
      </c>
      <c r="P56" s="21"/>
      <c r="Q56" s="102">
        <v>2</v>
      </c>
      <c r="R56" s="103">
        <v>600</v>
      </c>
      <c r="S56" s="21">
        <f>IFERROR(VLOOKUP(A56*1,Sheet1!$A$365:$V$533,22,0),0)</f>
        <v>75</v>
      </c>
      <c r="T56" s="21">
        <f t="shared" si="7"/>
        <v>150</v>
      </c>
      <c r="U56" s="21">
        <f t="shared" si="8"/>
        <v>75</v>
      </c>
      <c r="V56" s="21">
        <f t="shared" si="9"/>
        <v>450</v>
      </c>
      <c r="W56" s="21">
        <v>600</v>
      </c>
      <c r="X56" s="21"/>
      <c r="Y56" s="13">
        <v>0</v>
      </c>
      <c r="Z56" s="21">
        <v>0</v>
      </c>
      <c r="AA56" s="21">
        <f t="shared" si="10"/>
        <v>0</v>
      </c>
      <c r="AB56" s="21">
        <f t="shared" si="11"/>
        <v>0</v>
      </c>
      <c r="AC56" s="135">
        <v>0</v>
      </c>
      <c r="AD56" s="21"/>
      <c r="AE56" s="76"/>
      <c r="AF56" s="15"/>
    </row>
    <row r="57" spans="1:32" s="11" customFormat="1" x14ac:dyDescent="0.3">
      <c r="A57" s="75">
        <v>2171</v>
      </c>
      <c r="B57" s="12" t="s">
        <v>43</v>
      </c>
      <c r="C57" s="12" t="s">
        <v>345</v>
      </c>
      <c r="D57" s="102">
        <v>62</v>
      </c>
      <c r="E57" s="102">
        <v>0</v>
      </c>
      <c r="F57" s="103">
        <v>81840</v>
      </c>
      <c r="G57" s="21">
        <f>VLOOKUP(A57*1,Sheet1!$A$2:$V$362,22,0)</f>
        <v>18480</v>
      </c>
      <c r="H57" s="124">
        <f t="shared" si="12"/>
        <v>20460</v>
      </c>
      <c r="I57" s="125">
        <f t="shared" si="13"/>
        <v>1980</v>
      </c>
      <c r="J57" s="21">
        <f t="shared" si="6"/>
        <v>61380</v>
      </c>
      <c r="K57" s="21"/>
      <c r="L57" s="82"/>
      <c r="M57" s="21"/>
      <c r="N57" s="21"/>
      <c r="O57" s="21">
        <v>81840</v>
      </c>
      <c r="P57" s="21"/>
      <c r="Q57" s="102">
        <v>0</v>
      </c>
      <c r="R57" s="103">
        <v>0</v>
      </c>
      <c r="S57" s="21">
        <f>IFERROR(VLOOKUP(A57*1,Sheet1!$A$365:$V$533,22,0),0)</f>
        <v>0</v>
      </c>
      <c r="T57" s="21">
        <f t="shared" si="7"/>
        <v>0</v>
      </c>
      <c r="U57" s="21">
        <f t="shared" si="8"/>
        <v>0</v>
      </c>
      <c r="V57" s="21">
        <f t="shared" si="9"/>
        <v>0</v>
      </c>
      <c r="W57" s="21">
        <v>0</v>
      </c>
      <c r="X57" s="21"/>
      <c r="Y57" s="13">
        <v>6</v>
      </c>
      <c r="Z57" s="21">
        <v>11400</v>
      </c>
      <c r="AA57" s="21">
        <f t="shared" si="10"/>
        <v>2850</v>
      </c>
      <c r="AB57" s="21">
        <f t="shared" si="11"/>
        <v>8550</v>
      </c>
      <c r="AC57" s="135">
        <v>11400</v>
      </c>
      <c r="AD57" s="21"/>
      <c r="AE57" s="76"/>
      <c r="AF57" s="15"/>
    </row>
    <row r="58" spans="1:32" s="11" customFormat="1" x14ac:dyDescent="0.3">
      <c r="A58" s="75">
        <v>2172</v>
      </c>
      <c r="B58" s="12" t="s">
        <v>44</v>
      </c>
      <c r="C58" s="12" t="s">
        <v>345</v>
      </c>
      <c r="D58" s="102">
        <v>64</v>
      </c>
      <c r="E58" s="102">
        <v>0</v>
      </c>
      <c r="F58" s="103">
        <v>84480</v>
      </c>
      <c r="G58" s="21">
        <f>VLOOKUP(A58*1,Sheet1!$A$2:$V$362,22,0)</f>
        <v>19140</v>
      </c>
      <c r="H58" s="124">
        <f t="shared" si="12"/>
        <v>21120</v>
      </c>
      <c r="I58" s="125">
        <f t="shared" si="13"/>
        <v>1980</v>
      </c>
      <c r="J58" s="21">
        <f t="shared" si="6"/>
        <v>63360</v>
      </c>
      <c r="K58" s="21"/>
      <c r="L58" s="82"/>
      <c r="M58" s="21"/>
      <c r="N58" s="21"/>
      <c r="O58" s="21">
        <v>84480</v>
      </c>
      <c r="P58" s="21"/>
      <c r="Q58" s="102">
        <v>6</v>
      </c>
      <c r="R58" s="103">
        <v>1800</v>
      </c>
      <c r="S58" s="21">
        <f>IFERROR(VLOOKUP(A58*1,Sheet1!$A$365:$V$533,22,0),0)</f>
        <v>675</v>
      </c>
      <c r="T58" s="21">
        <f t="shared" si="7"/>
        <v>450</v>
      </c>
      <c r="U58" s="21">
        <f t="shared" si="8"/>
        <v>-225</v>
      </c>
      <c r="V58" s="21">
        <f t="shared" si="9"/>
        <v>1350</v>
      </c>
      <c r="W58" s="21">
        <v>1800</v>
      </c>
      <c r="X58" s="21"/>
      <c r="Y58" s="13">
        <v>4</v>
      </c>
      <c r="Z58" s="21">
        <v>7600</v>
      </c>
      <c r="AA58" s="21">
        <f t="shared" si="10"/>
        <v>1900</v>
      </c>
      <c r="AB58" s="21">
        <f t="shared" si="11"/>
        <v>5700</v>
      </c>
      <c r="AC58" s="135">
        <v>7600</v>
      </c>
      <c r="AD58" s="21"/>
      <c r="AE58" s="76"/>
      <c r="AF58" s="15"/>
    </row>
    <row r="59" spans="1:32" s="11" customFormat="1" x14ac:dyDescent="0.3">
      <c r="A59" s="75">
        <v>2175</v>
      </c>
      <c r="B59" s="12" t="s">
        <v>45</v>
      </c>
      <c r="C59" s="12" t="s">
        <v>345</v>
      </c>
      <c r="D59" s="102">
        <v>89</v>
      </c>
      <c r="E59" s="102">
        <v>0</v>
      </c>
      <c r="F59" s="103">
        <v>117480</v>
      </c>
      <c r="G59" s="21">
        <f>VLOOKUP(A59*1,Sheet1!$A$2:$V$362,22,0)</f>
        <v>25740</v>
      </c>
      <c r="H59" s="124">
        <f t="shared" si="12"/>
        <v>29370</v>
      </c>
      <c r="I59" s="125">
        <f t="shared" si="13"/>
        <v>3630</v>
      </c>
      <c r="J59" s="21">
        <f t="shared" si="6"/>
        <v>88110</v>
      </c>
      <c r="K59" s="21"/>
      <c r="L59" s="82"/>
      <c r="M59" s="21"/>
      <c r="N59" s="21"/>
      <c r="O59" s="21">
        <v>117480</v>
      </c>
      <c r="P59" s="21"/>
      <c r="Q59" s="102">
        <v>45</v>
      </c>
      <c r="R59" s="103">
        <v>13500</v>
      </c>
      <c r="S59" s="21">
        <f>IFERROR(VLOOKUP(A59*1,Sheet1!$A$365:$V$533,22,0),0)</f>
        <v>3225</v>
      </c>
      <c r="T59" s="21">
        <f t="shared" si="7"/>
        <v>3375</v>
      </c>
      <c r="U59" s="21">
        <f t="shared" si="8"/>
        <v>150</v>
      </c>
      <c r="V59" s="21">
        <f t="shared" si="9"/>
        <v>10125</v>
      </c>
      <c r="W59" s="21">
        <v>13500</v>
      </c>
      <c r="X59" s="21"/>
      <c r="Y59" s="13">
        <v>0</v>
      </c>
      <c r="Z59" s="21">
        <v>0</v>
      </c>
      <c r="AA59" s="21">
        <f t="shared" si="10"/>
        <v>0</v>
      </c>
      <c r="AB59" s="21">
        <f t="shared" si="11"/>
        <v>0</v>
      </c>
      <c r="AC59" s="135">
        <v>0</v>
      </c>
      <c r="AD59" s="21"/>
      <c r="AE59" s="76"/>
      <c r="AF59" s="15"/>
    </row>
    <row r="60" spans="1:32" s="11" customFormat="1" x14ac:dyDescent="0.3">
      <c r="A60" s="75">
        <v>2176</v>
      </c>
      <c r="B60" s="12" t="s">
        <v>46</v>
      </c>
      <c r="C60" s="12" t="s">
        <v>345</v>
      </c>
      <c r="D60" s="102">
        <v>99</v>
      </c>
      <c r="E60" s="102">
        <v>0</v>
      </c>
      <c r="F60" s="103">
        <v>130680</v>
      </c>
      <c r="G60" s="21">
        <f>VLOOKUP(A60*1,Sheet1!$A$2:$V$362,22,0)</f>
        <v>31680</v>
      </c>
      <c r="H60" s="124">
        <f t="shared" si="12"/>
        <v>32670</v>
      </c>
      <c r="I60" s="125">
        <f t="shared" si="13"/>
        <v>990</v>
      </c>
      <c r="J60" s="21">
        <f t="shared" si="6"/>
        <v>98010</v>
      </c>
      <c r="K60" s="21"/>
      <c r="L60" s="82"/>
      <c r="M60" s="21"/>
      <c r="N60" s="21"/>
      <c r="O60" s="21">
        <v>130680</v>
      </c>
      <c r="P60" s="21"/>
      <c r="Q60" s="102">
        <v>3</v>
      </c>
      <c r="R60" s="103">
        <v>900</v>
      </c>
      <c r="S60" s="21">
        <f>IFERROR(VLOOKUP(A60*1,Sheet1!$A$365:$V$533,22,0),0)</f>
        <v>375</v>
      </c>
      <c r="T60" s="21">
        <f t="shared" si="7"/>
        <v>225</v>
      </c>
      <c r="U60" s="21">
        <f t="shared" si="8"/>
        <v>-150</v>
      </c>
      <c r="V60" s="21">
        <f t="shared" si="9"/>
        <v>675</v>
      </c>
      <c r="W60" s="21">
        <v>900</v>
      </c>
      <c r="X60" s="21"/>
      <c r="Y60" s="13">
        <v>0</v>
      </c>
      <c r="Z60" s="21">
        <v>0</v>
      </c>
      <c r="AA60" s="21">
        <f t="shared" si="10"/>
        <v>0</v>
      </c>
      <c r="AB60" s="21">
        <f t="shared" si="11"/>
        <v>0</v>
      </c>
      <c r="AC60" s="135">
        <v>0</v>
      </c>
      <c r="AD60" s="21"/>
      <c r="AE60" s="76"/>
      <c r="AF60" s="15"/>
    </row>
    <row r="61" spans="1:32" s="11" customFormat="1" x14ac:dyDescent="0.3">
      <c r="A61" s="75">
        <v>2183</v>
      </c>
      <c r="B61" s="12" t="s">
        <v>47</v>
      </c>
      <c r="C61" s="12" t="s">
        <v>345</v>
      </c>
      <c r="D61" s="102">
        <v>56</v>
      </c>
      <c r="E61" s="102">
        <v>0</v>
      </c>
      <c r="F61" s="103">
        <v>73920</v>
      </c>
      <c r="G61" s="21">
        <f>VLOOKUP(A61*1,Sheet1!$A$2:$V$362,22,0)</f>
        <v>15510</v>
      </c>
      <c r="H61" s="124">
        <f t="shared" si="12"/>
        <v>18480</v>
      </c>
      <c r="I61" s="125">
        <f t="shared" si="13"/>
        <v>2970</v>
      </c>
      <c r="J61" s="21">
        <f t="shared" si="6"/>
        <v>55440</v>
      </c>
      <c r="K61" s="21"/>
      <c r="L61" s="82"/>
      <c r="M61" s="21"/>
      <c r="N61" s="21"/>
      <c r="O61" s="21">
        <v>73920</v>
      </c>
      <c r="P61" s="21"/>
      <c r="Q61" s="102">
        <v>1</v>
      </c>
      <c r="R61" s="103">
        <v>300</v>
      </c>
      <c r="S61" s="21">
        <f>IFERROR(VLOOKUP(A61*1,Sheet1!$A$365:$V$533,22,0),0)</f>
        <v>75</v>
      </c>
      <c r="T61" s="21">
        <f t="shared" si="7"/>
        <v>75</v>
      </c>
      <c r="U61" s="21">
        <f t="shared" si="8"/>
        <v>0</v>
      </c>
      <c r="V61" s="21">
        <f t="shared" si="9"/>
        <v>225</v>
      </c>
      <c r="W61" s="21">
        <v>300</v>
      </c>
      <c r="X61" s="21"/>
      <c r="Y61" s="13">
        <v>4</v>
      </c>
      <c r="Z61" s="21">
        <v>7600</v>
      </c>
      <c r="AA61" s="21">
        <f t="shared" si="10"/>
        <v>1900</v>
      </c>
      <c r="AB61" s="21">
        <f t="shared" si="11"/>
        <v>5700</v>
      </c>
      <c r="AC61" s="135">
        <v>7600</v>
      </c>
      <c r="AD61" s="21"/>
      <c r="AE61" s="76"/>
      <c r="AF61" s="15"/>
    </row>
    <row r="62" spans="1:32" s="11" customFormat="1" x14ac:dyDescent="0.3">
      <c r="A62" s="75">
        <v>2185</v>
      </c>
      <c r="B62" s="12" t="s">
        <v>48</v>
      </c>
      <c r="C62" s="12" t="s">
        <v>345</v>
      </c>
      <c r="D62" s="102">
        <v>29</v>
      </c>
      <c r="E62" s="102">
        <v>0</v>
      </c>
      <c r="F62" s="103">
        <v>38280</v>
      </c>
      <c r="G62" s="21">
        <f>VLOOKUP(A62*1,Sheet1!$A$2:$V$362,22,0)</f>
        <v>7920</v>
      </c>
      <c r="H62" s="124">
        <f t="shared" si="12"/>
        <v>9570</v>
      </c>
      <c r="I62" s="125">
        <f t="shared" si="13"/>
        <v>1650</v>
      </c>
      <c r="J62" s="21">
        <f t="shared" si="6"/>
        <v>28710</v>
      </c>
      <c r="K62" s="21"/>
      <c r="L62" s="82"/>
      <c r="M62" s="21"/>
      <c r="N62" s="21"/>
      <c r="O62" s="21">
        <v>38280</v>
      </c>
      <c r="P62" s="21"/>
      <c r="Q62" s="102">
        <v>0</v>
      </c>
      <c r="R62" s="103">
        <v>0</v>
      </c>
      <c r="S62" s="21">
        <f>IFERROR(VLOOKUP(A62*1,Sheet1!$A$365:$V$533,22,0),0)</f>
        <v>0</v>
      </c>
      <c r="T62" s="21">
        <f t="shared" si="7"/>
        <v>0</v>
      </c>
      <c r="U62" s="21">
        <f t="shared" si="8"/>
        <v>0</v>
      </c>
      <c r="V62" s="21">
        <f t="shared" si="9"/>
        <v>0</v>
      </c>
      <c r="W62" s="21">
        <v>0</v>
      </c>
      <c r="X62" s="21"/>
      <c r="Y62" s="13">
        <v>4</v>
      </c>
      <c r="Z62" s="21">
        <v>7600</v>
      </c>
      <c r="AA62" s="21">
        <f t="shared" si="10"/>
        <v>1900</v>
      </c>
      <c r="AB62" s="21">
        <f t="shared" si="11"/>
        <v>5700</v>
      </c>
      <c r="AC62" s="135">
        <v>7600</v>
      </c>
      <c r="AD62" s="21"/>
      <c r="AE62" s="76"/>
      <c r="AF62" s="15"/>
    </row>
    <row r="63" spans="1:32" s="11" customFormat="1" x14ac:dyDescent="0.3">
      <c r="A63" s="75">
        <v>2187</v>
      </c>
      <c r="B63" s="12" t="s">
        <v>49</v>
      </c>
      <c r="C63" s="12" t="s">
        <v>345</v>
      </c>
      <c r="D63" s="102">
        <v>4</v>
      </c>
      <c r="E63" s="102">
        <v>0</v>
      </c>
      <c r="F63" s="103">
        <v>5280</v>
      </c>
      <c r="G63" s="21">
        <f>VLOOKUP(A63*1,Sheet1!$A$2:$V$362,22,0)</f>
        <v>2640</v>
      </c>
      <c r="H63" s="124">
        <f t="shared" si="12"/>
        <v>1320</v>
      </c>
      <c r="I63" s="125">
        <f t="shared" si="13"/>
        <v>-1320</v>
      </c>
      <c r="J63" s="21">
        <f t="shared" si="6"/>
        <v>3960</v>
      </c>
      <c r="K63" s="21"/>
      <c r="L63" s="82"/>
      <c r="M63" s="21"/>
      <c r="N63" s="21"/>
      <c r="O63" s="21">
        <v>5280</v>
      </c>
      <c r="P63" s="21"/>
      <c r="Q63" s="102">
        <v>0</v>
      </c>
      <c r="R63" s="103">
        <v>0</v>
      </c>
      <c r="S63" s="21">
        <f>IFERROR(VLOOKUP(A63*1,Sheet1!$A$365:$V$533,22,0),0)</f>
        <v>0</v>
      </c>
      <c r="T63" s="21">
        <f t="shared" si="7"/>
        <v>0</v>
      </c>
      <c r="U63" s="21">
        <f t="shared" si="8"/>
        <v>0</v>
      </c>
      <c r="V63" s="21">
        <f t="shared" si="9"/>
        <v>0</v>
      </c>
      <c r="W63" s="21">
        <v>0</v>
      </c>
      <c r="X63" s="21"/>
      <c r="Y63" s="13">
        <v>2</v>
      </c>
      <c r="Z63" s="21">
        <v>3800</v>
      </c>
      <c r="AA63" s="21">
        <f t="shared" si="10"/>
        <v>950</v>
      </c>
      <c r="AB63" s="21">
        <f t="shared" si="11"/>
        <v>2850</v>
      </c>
      <c r="AC63" s="135">
        <v>3800</v>
      </c>
      <c r="AD63" s="21"/>
      <c r="AE63" s="76"/>
      <c r="AF63" s="15"/>
    </row>
    <row r="64" spans="1:32" s="11" customFormat="1" x14ac:dyDescent="0.3">
      <c r="A64" s="75">
        <v>2188</v>
      </c>
      <c r="B64" s="12" t="s">
        <v>50</v>
      </c>
      <c r="C64" s="12" t="s">
        <v>345</v>
      </c>
      <c r="D64" s="102">
        <v>4</v>
      </c>
      <c r="E64" s="102">
        <v>0</v>
      </c>
      <c r="F64" s="103">
        <v>5280</v>
      </c>
      <c r="G64" s="21">
        <f>VLOOKUP(A64*1,Sheet1!$A$2:$V$362,22,0)</f>
        <v>1980</v>
      </c>
      <c r="H64" s="124">
        <f t="shared" si="12"/>
        <v>1320</v>
      </c>
      <c r="I64" s="125">
        <f t="shared" si="13"/>
        <v>-660</v>
      </c>
      <c r="J64" s="21">
        <f t="shared" si="6"/>
        <v>3960</v>
      </c>
      <c r="K64" s="21"/>
      <c r="L64" s="82"/>
      <c r="M64" s="21"/>
      <c r="N64" s="21"/>
      <c r="O64" s="21">
        <v>5280</v>
      </c>
      <c r="P64" s="21"/>
      <c r="Q64" s="102">
        <v>0</v>
      </c>
      <c r="R64" s="103">
        <v>0</v>
      </c>
      <c r="S64" s="21">
        <f>IFERROR(VLOOKUP(A64*1,Sheet1!$A$365:$V$533,22,0),0)</f>
        <v>0</v>
      </c>
      <c r="T64" s="21">
        <f t="shared" si="7"/>
        <v>0</v>
      </c>
      <c r="U64" s="21">
        <f t="shared" si="8"/>
        <v>0</v>
      </c>
      <c r="V64" s="21">
        <f t="shared" si="9"/>
        <v>0</v>
      </c>
      <c r="W64" s="21">
        <v>0</v>
      </c>
      <c r="X64" s="21"/>
      <c r="Y64" s="13">
        <v>0</v>
      </c>
      <c r="Z64" s="21">
        <v>0</v>
      </c>
      <c r="AA64" s="21">
        <f t="shared" si="10"/>
        <v>0</v>
      </c>
      <c r="AB64" s="21">
        <f t="shared" si="11"/>
        <v>0</v>
      </c>
      <c r="AC64" s="135">
        <v>0</v>
      </c>
      <c r="AD64" s="21"/>
      <c r="AE64" s="76"/>
      <c r="AF64" s="15"/>
    </row>
    <row r="65" spans="1:32" s="11" customFormat="1" x14ac:dyDescent="0.3">
      <c r="A65" s="75">
        <v>2189</v>
      </c>
      <c r="B65" s="12" t="s">
        <v>51</v>
      </c>
      <c r="C65" s="12" t="s">
        <v>345</v>
      </c>
      <c r="D65" s="102">
        <v>11</v>
      </c>
      <c r="E65" s="102">
        <v>0</v>
      </c>
      <c r="F65" s="103">
        <v>14520</v>
      </c>
      <c r="G65" s="21">
        <f>VLOOKUP(A65*1,Sheet1!$A$2:$V$362,22,0)</f>
        <v>5610</v>
      </c>
      <c r="H65" s="124">
        <f t="shared" si="12"/>
        <v>3630</v>
      </c>
      <c r="I65" s="125">
        <f t="shared" si="13"/>
        <v>-1980</v>
      </c>
      <c r="J65" s="21">
        <f t="shared" si="6"/>
        <v>10890</v>
      </c>
      <c r="K65" s="21"/>
      <c r="L65" s="82"/>
      <c r="M65" s="21"/>
      <c r="N65" s="21"/>
      <c r="O65" s="21">
        <v>14520</v>
      </c>
      <c r="P65" s="21"/>
      <c r="Q65" s="102">
        <v>0</v>
      </c>
      <c r="R65" s="103">
        <v>0</v>
      </c>
      <c r="S65" s="21">
        <f>IFERROR(VLOOKUP(A65*1,Sheet1!$A$365:$V$533,22,0),0)</f>
        <v>0</v>
      </c>
      <c r="T65" s="21">
        <f t="shared" si="7"/>
        <v>0</v>
      </c>
      <c r="U65" s="21">
        <f t="shared" si="8"/>
        <v>0</v>
      </c>
      <c r="V65" s="21">
        <f t="shared" si="9"/>
        <v>0</v>
      </c>
      <c r="W65" s="21">
        <v>0</v>
      </c>
      <c r="X65" s="21"/>
      <c r="Y65" s="13">
        <v>3</v>
      </c>
      <c r="Z65" s="21">
        <v>5700</v>
      </c>
      <c r="AA65" s="21">
        <f t="shared" si="10"/>
        <v>1425</v>
      </c>
      <c r="AB65" s="21">
        <f t="shared" si="11"/>
        <v>4275</v>
      </c>
      <c r="AC65" s="135">
        <v>5700</v>
      </c>
      <c r="AD65" s="21"/>
      <c r="AE65" s="76"/>
      <c r="AF65" s="15"/>
    </row>
    <row r="66" spans="1:32" s="11" customFormat="1" x14ac:dyDescent="0.3">
      <c r="A66" s="75">
        <v>2190</v>
      </c>
      <c r="B66" s="12" t="s">
        <v>52</v>
      </c>
      <c r="C66" s="12" t="s">
        <v>345</v>
      </c>
      <c r="D66" s="102">
        <v>11</v>
      </c>
      <c r="E66" s="102">
        <v>0</v>
      </c>
      <c r="F66" s="103">
        <v>14520</v>
      </c>
      <c r="G66" s="21">
        <f>VLOOKUP(A66*1,Sheet1!$A$2:$V$362,22,0)</f>
        <v>2310</v>
      </c>
      <c r="H66" s="124">
        <f t="shared" si="12"/>
        <v>3630</v>
      </c>
      <c r="I66" s="125">
        <f t="shared" si="13"/>
        <v>1320</v>
      </c>
      <c r="J66" s="21">
        <f t="shared" si="6"/>
        <v>10890</v>
      </c>
      <c r="K66" s="21"/>
      <c r="L66" s="82"/>
      <c r="M66" s="21"/>
      <c r="N66" s="21"/>
      <c r="O66" s="21">
        <v>14520</v>
      </c>
      <c r="P66" s="21"/>
      <c r="Q66" s="102">
        <v>0</v>
      </c>
      <c r="R66" s="103">
        <v>0</v>
      </c>
      <c r="S66" s="21">
        <f>IFERROR(VLOOKUP(A66*1,Sheet1!$A$365:$V$533,22,0),0)</f>
        <v>0</v>
      </c>
      <c r="T66" s="21">
        <f t="shared" si="7"/>
        <v>0</v>
      </c>
      <c r="U66" s="21">
        <f t="shared" si="8"/>
        <v>0</v>
      </c>
      <c r="V66" s="21">
        <f t="shared" si="9"/>
        <v>0</v>
      </c>
      <c r="W66" s="21">
        <v>0</v>
      </c>
      <c r="X66" s="21"/>
      <c r="Y66" s="13">
        <v>1</v>
      </c>
      <c r="Z66" s="21">
        <v>1900</v>
      </c>
      <c r="AA66" s="21">
        <f t="shared" si="10"/>
        <v>475</v>
      </c>
      <c r="AB66" s="21">
        <f t="shared" si="11"/>
        <v>1425</v>
      </c>
      <c r="AC66" s="135">
        <v>1900</v>
      </c>
      <c r="AD66" s="21"/>
      <c r="AE66" s="76"/>
      <c r="AF66" s="15"/>
    </row>
    <row r="67" spans="1:32" s="11" customFormat="1" x14ac:dyDescent="0.3">
      <c r="A67" s="75">
        <v>2191</v>
      </c>
      <c r="B67" s="12" t="s">
        <v>53</v>
      </c>
      <c r="C67" s="12" t="s">
        <v>345</v>
      </c>
      <c r="D67" s="102">
        <v>111</v>
      </c>
      <c r="E67" s="102">
        <v>0</v>
      </c>
      <c r="F67" s="103">
        <v>146520</v>
      </c>
      <c r="G67" s="21">
        <f>VLOOKUP(A67*1,Sheet1!$A$2:$V$362,22,0)</f>
        <v>39930</v>
      </c>
      <c r="H67" s="124">
        <f t="shared" si="12"/>
        <v>36630</v>
      </c>
      <c r="I67" s="125">
        <f t="shared" si="13"/>
        <v>-3300</v>
      </c>
      <c r="J67" s="21">
        <f t="shared" si="6"/>
        <v>109890</v>
      </c>
      <c r="K67" s="21"/>
      <c r="L67" s="82"/>
      <c r="M67" s="21"/>
      <c r="N67" s="21"/>
      <c r="O67" s="21">
        <v>146520</v>
      </c>
      <c r="P67" s="21"/>
      <c r="Q67" s="102">
        <v>0</v>
      </c>
      <c r="R67" s="103">
        <v>0</v>
      </c>
      <c r="S67" s="21">
        <f>IFERROR(VLOOKUP(A67*1,Sheet1!$A$365:$V$533,22,0),0)</f>
        <v>0</v>
      </c>
      <c r="T67" s="21">
        <f t="shared" si="7"/>
        <v>0</v>
      </c>
      <c r="U67" s="21">
        <f t="shared" si="8"/>
        <v>0</v>
      </c>
      <c r="V67" s="21">
        <f t="shared" si="9"/>
        <v>0</v>
      </c>
      <c r="W67" s="21">
        <v>0</v>
      </c>
      <c r="X67" s="21"/>
      <c r="Y67" s="13">
        <v>3</v>
      </c>
      <c r="Z67" s="21">
        <v>5700</v>
      </c>
      <c r="AA67" s="21">
        <f t="shared" si="10"/>
        <v>1425</v>
      </c>
      <c r="AB67" s="21">
        <f t="shared" si="11"/>
        <v>4275</v>
      </c>
      <c r="AC67" s="135">
        <v>5700</v>
      </c>
      <c r="AD67" s="21"/>
      <c r="AE67" s="76"/>
      <c r="AF67" s="15"/>
    </row>
    <row r="68" spans="1:32" s="11" customFormat="1" x14ac:dyDescent="0.3">
      <c r="A68" s="75">
        <v>2192</v>
      </c>
      <c r="B68" s="12" t="s">
        <v>54</v>
      </c>
      <c r="C68" s="12" t="s">
        <v>345</v>
      </c>
      <c r="D68" s="102">
        <v>79</v>
      </c>
      <c r="E68" s="102">
        <v>0</v>
      </c>
      <c r="F68" s="103">
        <v>104280</v>
      </c>
      <c r="G68" s="21">
        <f>VLOOKUP(A68*1,Sheet1!$A$2:$V$362,22,0)</f>
        <v>19800</v>
      </c>
      <c r="H68" s="124">
        <f t="shared" si="12"/>
        <v>26070</v>
      </c>
      <c r="I68" s="125">
        <f t="shared" si="13"/>
        <v>6270</v>
      </c>
      <c r="J68" s="21">
        <f t="shared" si="6"/>
        <v>78210</v>
      </c>
      <c r="K68" s="21"/>
      <c r="L68" s="82"/>
      <c r="M68" s="21"/>
      <c r="N68" s="21"/>
      <c r="O68" s="21">
        <v>104280</v>
      </c>
      <c r="P68" s="21"/>
      <c r="Q68" s="102">
        <v>0</v>
      </c>
      <c r="R68" s="103">
        <v>0</v>
      </c>
      <c r="S68" s="21">
        <f>IFERROR(VLOOKUP(A68*1,Sheet1!$A$365:$V$533,22,0),0)</f>
        <v>0</v>
      </c>
      <c r="T68" s="21">
        <f t="shared" si="7"/>
        <v>0</v>
      </c>
      <c r="U68" s="21">
        <f t="shared" si="8"/>
        <v>0</v>
      </c>
      <c r="V68" s="21">
        <f t="shared" si="9"/>
        <v>0</v>
      </c>
      <c r="W68" s="21">
        <v>0</v>
      </c>
      <c r="X68" s="21"/>
      <c r="Y68" s="13">
        <v>2</v>
      </c>
      <c r="Z68" s="21">
        <v>3800</v>
      </c>
      <c r="AA68" s="21">
        <f t="shared" si="10"/>
        <v>950</v>
      </c>
      <c r="AB68" s="21">
        <f t="shared" si="11"/>
        <v>2850</v>
      </c>
      <c r="AC68" s="135">
        <v>3800</v>
      </c>
      <c r="AD68" s="21"/>
      <c r="AE68" s="76"/>
      <c r="AF68" s="15"/>
    </row>
    <row r="69" spans="1:32" s="11" customFormat="1" x14ac:dyDescent="0.3">
      <c r="A69" s="75">
        <v>2193</v>
      </c>
      <c r="B69" s="12" t="s">
        <v>55</v>
      </c>
      <c r="C69" s="12" t="s">
        <v>345</v>
      </c>
      <c r="D69" s="102">
        <v>27</v>
      </c>
      <c r="E69" s="102">
        <v>0</v>
      </c>
      <c r="F69" s="103">
        <v>35640</v>
      </c>
      <c r="G69" s="21">
        <f>VLOOKUP(A69*1,Sheet1!$A$2:$V$362,22,0)</f>
        <v>10560</v>
      </c>
      <c r="H69" s="124">
        <f t="shared" si="12"/>
        <v>8910</v>
      </c>
      <c r="I69" s="125">
        <f t="shared" si="13"/>
        <v>-1650</v>
      </c>
      <c r="J69" s="21">
        <f t="shared" si="6"/>
        <v>26730</v>
      </c>
      <c r="K69" s="21"/>
      <c r="L69" s="82"/>
      <c r="M69" s="21"/>
      <c r="N69" s="21"/>
      <c r="O69" s="21">
        <v>35640</v>
      </c>
      <c r="P69" s="21"/>
      <c r="Q69" s="102">
        <v>1</v>
      </c>
      <c r="R69" s="103">
        <v>300</v>
      </c>
      <c r="S69" s="21">
        <f>IFERROR(VLOOKUP(A69*1,Sheet1!$A$365:$V$533,22,0),0)</f>
        <v>0</v>
      </c>
      <c r="T69" s="21">
        <f t="shared" si="7"/>
        <v>75</v>
      </c>
      <c r="U69" s="21">
        <f t="shared" si="8"/>
        <v>75</v>
      </c>
      <c r="V69" s="21">
        <f t="shared" si="9"/>
        <v>225</v>
      </c>
      <c r="W69" s="21">
        <v>300</v>
      </c>
      <c r="X69" s="21"/>
      <c r="Y69" s="13">
        <v>5</v>
      </c>
      <c r="Z69" s="21">
        <v>9500</v>
      </c>
      <c r="AA69" s="21">
        <f t="shared" si="10"/>
        <v>2375</v>
      </c>
      <c r="AB69" s="21">
        <f t="shared" si="11"/>
        <v>7125</v>
      </c>
      <c r="AC69" s="135">
        <v>9500</v>
      </c>
      <c r="AD69" s="21"/>
      <c r="AE69" s="76"/>
      <c r="AF69" s="15"/>
    </row>
    <row r="70" spans="1:32" s="11" customFormat="1" x14ac:dyDescent="0.3">
      <c r="A70" s="75">
        <v>2226</v>
      </c>
      <c r="B70" s="12" t="s">
        <v>56</v>
      </c>
      <c r="C70" s="12" t="s">
        <v>345</v>
      </c>
      <c r="D70" s="102">
        <v>17</v>
      </c>
      <c r="E70" s="102">
        <v>0</v>
      </c>
      <c r="F70" s="103">
        <v>22440</v>
      </c>
      <c r="G70" s="21">
        <f>VLOOKUP(A70*1,Sheet1!$A$2:$V$362,22,0)</f>
        <v>6930</v>
      </c>
      <c r="H70" s="124">
        <f t="shared" si="12"/>
        <v>5610</v>
      </c>
      <c r="I70" s="125">
        <f t="shared" si="13"/>
        <v>-1320</v>
      </c>
      <c r="J70" s="21">
        <f t="shared" si="6"/>
        <v>16830</v>
      </c>
      <c r="K70" s="21"/>
      <c r="L70" s="82"/>
      <c r="M70" s="21"/>
      <c r="N70" s="21"/>
      <c r="O70" s="21">
        <v>22440</v>
      </c>
      <c r="P70" s="21"/>
      <c r="Q70" s="102">
        <v>0</v>
      </c>
      <c r="R70" s="103">
        <v>0</v>
      </c>
      <c r="S70" s="21">
        <f>IFERROR(VLOOKUP(A70*1,Sheet1!$A$365:$V$533,22,0),0)</f>
        <v>0</v>
      </c>
      <c r="T70" s="21">
        <f t="shared" ref="T70:T133" si="14">(3/12)*R70</f>
        <v>0</v>
      </c>
      <c r="U70" s="21">
        <f t="shared" ref="U70:U133" si="15">T70-S70</f>
        <v>0</v>
      </c>
      <c r="V70" s="21">
        <f t="shared" ref="V70:V133" si="16">R70-T70</f>
        <v>0</v>
      </c>
      <c r="W70" s="21">
        <v>0</v>
      </c>
      <c r="X70" s="21"/>
      <c r="Y70" s="13">
        <v>2</v>
      </c>
      <c r="Z70" s="21">
        <v>3800</v>
      </c>
      <c r="AA70" s="21">
        <f t="shared" si="10"/>
        <v>950</v>
      </c>
      <c r="AB70" s="21">
        <f t="shared" si="11"/>
        <v>2850</v>
      </c>
      <c r="AC70" s="135">
        <v>3800</v>
      </c>
      <c r="AD70" s="21"/>
      <c r="AE70" s="76"/>
      <c r="AF70" s="15"/>
    </row>
    <row r="71" spans="1:32" s="11" customFormat="1" x14ac:dyDescent="0.3">
      <c r="A71" s="75">
        <v>2227</v>
      </c>
      <c r="B71" s="12" t="s">
        <v>57</v>
      </c>
      <c r="C71" s="12" t="s">
        <v>345</v>
      </c>
      <c r="D71" s="102">
        <v>23</v>
      </c>
      <c r="E71" s="102">
        <v>0</v>
      </c>
      <c r="F71" s="103">
        <v>30360</v>
      </c>
      <c r="G71" s="21">
        <f>VLOOKUP(A71*1,Sheet1!$A$2:$V$362,22,0)</f>
        <v>5280</v>
      </c>
      <c r="H71" s="124">
        <f t="shared" si="12"/>
        <v>7590</v>
      </c>
      <c r="I71" s="125">
        <f t="shared" si="13"/>
        <v>2310</v>
      </c>
      <c r="J71" s="21">
        <f t="shared" si="6"/>
        <v>22770</v>
      </c>
      <c r="K71" s="21"/>
      <c r="L71" s="82"/>
      <c r="M71" s="21"/>
      <c r="N71" s="21"/>
      <c r="O71" s="21">
        <v>30360</v>
      </c>
      <c r="P71" s="21"/>
      <c r="Q71" s="102">
        <v>0</v>
      </c>
      <c r="R71" s="103">
        <v>0</v>
      </c>
      <c r="S71" s="21">
        <f>IFERROR(VLOOKUP(A71*1,Sheet1!$A$365:$V$533,22,0),0)</f>
        <v>0</v>
      </c>
      <c r="T71" s="21">
        <f t="shared" si="14"/>
        <v>0</v>
      </c>
      <c r="U71" s="21">
        <f t="shared" si="15"/>
        <v>0</v>
      </c>
      <c r="V71" s="21">
        <f t="shared" si="16"/>
        <v>0</v>
      </c>
      <c r="W71" s="21">
        <v>0</v>
      </c>
      <c r="X71" s="21"/>
      <c r="Y71" s="13">
        <v>2</v>
      </c>
      <c r="Z71" s="21">
        <v>3800</v>
      </c>
      <c r="AA71" s="21">
        <f t="shared" si="10"/>
        <v>950</v>
      </c>
      <c r="AB71" s="21">
        <f t="shared" si="11"/>
        <v>2850</v>
      </c>
      <c r="AC71" s="135">
        <v>3800</v>
      </c>
      <c r="AD71" s="21"/>
      <c r="AE71" s="76"/>
      <c r="AF71" s="15"/>
    </row>
    <row r="72" spans="1:32" s="11" customFormat="1" x14ac:dyDescent="0.3">
      <c r="A72" s="75">
        <v>2228</v>
      </c>
      <c r="B72" s="12" t="s">
        <v>58</v>
      </c>
      <c r="C72" s="12" t="s">
        <v>345</v>
      </c>
      <c r="D72" s="102">
        <v>83</v>
      </c>
      <c r="E72" s="102">
        <v>0</v>
      </c>
      <c r="F72" s="103">
        <v>109560</v>
      </c>
      <c r="G72" s="21">
        <f>VLOOKUP(A72*1,Sheet1!$A$2:$V$362,22,0)</f>
        <v>32010</v>
      </c>
      <c r="H72" s="124">
        <f t="shared" si="12"/>
        <v>27390</v>
      </c>
      <c r="I72" s="125">
        <f t="shared" si="13"/>
        <v>-4620</v>
      </c>
      <c r="J72" s="21">
        <f t="shared" si="6"/>
        <v>82170</v>
      </c>
      <c r="K72" s="21"/>
      <c r="L72" s="82"/>
      <c r="M72" s="21"/>
      <c r="N72" s="21"/>
      <c r="O72" s="21">
        <v>109560</v>
      </c>
      <c r="P72" s="21"/>
      <c r="Q72" s="102">
        <v>1</v>
      </c>
      <c r="R72" s="103">
        <v>300</v>
      </c>
      <c r="S72" s="21">
        <f>IFERROR(VLOOKUP(A72*1,Sheet1!$A$365:$V$533,22,0),0)</f>
        <v>75</v>
      </c>
      <c r="T72" s="21">
        <f t="shared" si="14"/>
        <v>75</v>
      </c>
      <c r="U72" s="21">
        <f t="shared" si="15"/>
        <v>0</v>
      </c>
      <c r="V72" s="21">
        <f t="shared" si="16"/>
        <v>225</v>
      </c>
      <c r="W72" s="21">
        <v>300</v>
      </c>
      <c r="X72" s="21"/>
      <c r="Y72" s="13">
        <v>0</v>
      </c>
      <c r="Z72" s="21">
        <v>0</v>
      </c>
      <c r="AA72" s="21">
        <f t="shared" si="10"/>
        <v>0</v>
      </c>
      <c r="AB72" s="21">
        <f t="shared" si="11"/>
        <v>0</v>
      </c>
      <c r="AC72" s="135">
        <v>0</v>
      </c>
      <c r="AD72" s="21"/>
      <c r="AE72" s="76"/>
      <c r="AF72" s="15"/>
    </row>
    <row r="73" spans="1:32" s="11" customFormat="1" x14ac:dyDescent="0.3">
      <c r="A73" s="75">
        <v>2231</v>
      </c>
      <c r="B73" s="12" t="s">
        <v>59</v>
      </c>
      <c r="C73" s="12" t="s">
        <v>345</v>
      </c>
      <c r="D73" s="102">
        <v>24</v>
      </c>
      <c r="E73" s="102">
        <v>0</v>
      </c>
      <c r="F73" s="103">
        <v>31680</v>
      </c>
      <c r="G73" s="21">
        <f>VLOOKUP(A73*1,Sheet1!$A$2:$V$362,22,0)</f>
        <v>6270</v>
      </c>
      <c r="H73" s="124">
        <f t="shared" si="12"/>
        <v>7920</v>
      </c>
      <c r="I73" s="125">
        <f t="shared" si="13"/>
        <v>1650</v>
      </c>
      <c r="J73" s="21">
        <f t="shared" ref="J73:J136" si="17">F73-H73</f>
        <v>23760</v>
      </c>
      <c r="K73" s="21"/>
      <c r="L73" s="82"/>
      <c r="M73" s="21"/>
      <c r="N73" s="21"/>
      <c r="O73" s="21">
        <v>31680</v>
      </c>
      <c r="P73" s="21"/>
      <c r="Q73" s="102">
        <v>3</v>
      </c>
      <c r="R73" s="103">
        <v>900</v>
      </c>
      <c r="S73" s="21">
        <f>IFERROR(VLOOKUP(A73*1,Sheet1!$A$365:$V$533,22,0),0)</f>
        <v>225</v>
      </c>
      <c r="T73" s="21">
        <f t="shared" si="14"/>
        <v>225</v>
      </c>
      <c r="U73" s="21">
        <f t="shared" si="15"/>
        <v>0</v>
      </c>
      <c r="V73" s="21">
        <f t="shared" si="16"/>
        <v>675</v>
      </c>
      <c r="W73" s="21">
        <v>900</v>
      </c>
      <c r="X73" s="21"/>
      <c r="Y73" s="13">
        <v>1</v>
      </c>
      <c r="Z73" s="21">
        <v>1900</v>
      </c>
      <c r="AA73" s="21">
        <f t="shared" ref="AA73:AA136" si="18">(3/12)*Z73</f>
        <v>475</v>
      </c>
      <c r="AB73" s="21">
        <f t="shared" ref="AB73:AB136" si="19">Z73-AA73</f>
        <v>1425</v>
      </c>
      <c r="AC73" s="135">
        <v>1900</v>
      </c>
      <c r="AD73" s="21"/>
      <c r="AE73" s="76"/>
      <c r="AF73" s="15"/>
    </row>
    <row r="74" spans="1:32" s="11" customFormat="1" x14ac:dyDescent="0.3">
      <c r="A74" s="75">
        <v>2237</v>
      </c>
      <c r="B74" s="12" t="s">
        <v>60</v>
      </c>
      <c r="C74" s="12" t="s">
        <v>345</v>
      </c>
      <c r="D74" s="102">
        <v>157</v>
      </c>
      <c r="E74" s="102">
        <v>0</v>
      </c>
      <c r="F74" s="103">
        <v>207240</v>
      </c>
      <c r="G74" s="21">
        <f>VLOOKUP(A74*1,Sheet1!$A$2:$V$362,22,0)</f>
        <v>56430</v>
      </c>
      <c r="H74" s="124">
        <f t="shared" si="12"/>
        <v>51810</v>
      </c>
      <c r="I74" s="125">
        <f t="shared" si="13"/>
        <v>-4620</v>
      </c>
      <c r="J74" s="21">
        <f t="shared" si="17"/>
        <v>155430</v>
      </c>
      <c r="K74" s="21"/>
      <c r="L74" s="82"/>
      <c r="M74" s="21"/>
      <c r="N74" s="21"/>
      <c r="O74" s="21">
        <v>207240</v>
      </c>
      <c r="P74" s="21"/>
      <c r="Q74" s="102">
        <v>0</v>
      </c>
      <c r="R74" s="103">
        <v>0</v>
      </c>
      <c r="S74" s="21">
        <f>IFERROR(VLOOKUP(A74*1,Sheet1!$A$365:$V$533,22,0),0)</f>
        <v>0</v>
      </c>
      <c r="T74" s="21">
        <f t="shared" si="14"/>
        <v>0</v>
      </c>
      <c r="U74" s="21">
        <f t="shared" si="15"/>
        <v>0</v>
      </c>
      <c r="V74" s="21">
        <f t="shared" si="16"/>
        <v>0</v>
      </c>
      <c r="W74" s="21">
        <v>0</v>
      </c>
      <c r="X74" s="21"/>
      <c r="Y74" s="13">
        <v>0</v>
      </c>
      <c r="Z74" s="21">
        <v>0</v>
      </c>
      <c r="AA74" s="21">
        <f t="shared" si="18"/>
        <v>0</v>
      </c>
      <c r="AB74" s="21">
        <f t="shared" si="19"/>
        <v>0</v>
      </c>
      <c r="AC74" s="135">
        <v>0</v>
      </c>
      <c r="AD74" s="21"/>
      <c r="AE74" s="76"/>
      <c r="AF74" s="15"/>
    </row>
    <row r="75" spans="1:32" s="11" customFormat="1" x14ac:dyDescent="0.3">
      <c r="A75" s="75">
        <v>2239</v>
      </c>
      <c r="B75" s="12" t="s">
        <v>61</v>
      </c>
      <c r="C75" s="12" t="s">
        <v>345</v>
      </c>
      <c r="D75" s="102">
        <v>5</v>
      </c>
      <c r="E75" s="102">
        <v>0</v>
      </c>
      <c r="F75" s="103">
        <v>6600</v>
      </c>
      <c r="G75" s="21">
        <f>VLOOKUP(A75*1,Sheet1!$A$2:$V$362,22,0)</f>
        <v>330</v>
      </c>
      <c r="H75" s="124">
        <f t="shared" ref="H75:H138" si="20">ROUND((3/12)*F75,0)</f>
        <v>1650</v>
      </c>
      <c r="I75" s="125">
        <f t="shared" ref="I75:I138" si="21">H75-G75</f>
        <v>1320</v>
      </c>
      <c r="J75" s="21">
        <f t="shared" si="17"/>
        <v>4950</v>
      </c>
      <c r="K75" s="21"/>
      <c r="L75" s="82"/>
      <c r="M75" s="21"/>
      <c r="N75" s="21"/>
      <c r="O75" s="21">
        <v>6600</v>
      </c>
      <c r="P75" s="21"/>
      <c r="Q75" s="102">
        <v>0</v>
      </c>
      <c r="R75" s="103">
        <v>0</v>
      </c>
      <c r="S75" s="21">
        <f>IFERROR(VLOOKUP(A75*1,Sheet1!$A$365:$V$533,22,0),0)</f>
        <v>0</v>
      </c>
      <c r="T75" s="21">
        <f t="shared" si="14"/>
        <v>0</v>
      </c>
      <c r="U75" s="21">
        <f t="shared" si="15"/>
        <v>0</v>
      </c>
      <c r="V75" s="21">
        <f t="shared" si="16"/>
        <v>0</v>
      </c>
      <c r="W75" s="21">
        <v>0</v>
      </c>
      <c r="X75" s="21"/>
      <c r="Y75" s="13">
        <v>1</v>
      </c>
      <c r="Z75" s="21">
        <v>1900</v>
      </c>
      <c r="AA75" s="21">
        <f t="shared" si="18"/>
        <v>475</v>
      </c>
      <c r="AB75" s="21">
        <f t="shared" si="19"/>
        <v>1425</v>
      </c>
      <c r="AC75" s="135">
        <v>1900</v>
      </c>
      <c r="AD75" s="21"/>
      <c r="AE75" s="76"/>
      <c r="AF75" s="15"/>
    </row>
    <row r="76" spans="1:32" s="11" customFormat="1" x14ac:dyDescent="0.3">
      <c r="A76" s="75">
        <v>2245</v>
      </c>
      <c r="B76" s="12" t="s">
        <v>62</v>
      </c>
      <c r="C76" s="12" t="s">
        <v>345</v>
      </c>
      <c r="D76" s="102">
        <v>144</v>
      </c>
      <c r="E76" s="102">
        <v>0</v>
      </c>
      <c r="F76" s="103">
        <v>190080</v>
      </c>
      <c r="G76" s="21">
        <f>VLOOKUP(A76*1,Sheet1!$A$2:$V$362,22,0)</f>
        <v>42240</v>
      </c>
      <c r="H76" s="124">
        <f t="shared" si="20"/>
        <v>47520</v>
      </c>
      <c r="I76" s="125">
        <f t="shared" si="21"/>
        <v>5280</v>
      </c>
      <c r="J76" s="21">
        <f t="shared" si="17"/>
        <v>142560</v>
      </c>
      <c r="K76" s="21"/>
      <c r="L76" s="82"/>
      <c r="M76" s="21"/>
      <c r="N76" s="21"/>
      <c r="O76" s="21">
        <v>190080</v>
      </c>
      <c r="P76" s="21"/>
      <c r="Q76" s="102">
        <v>0</v>
      </c>
      <c r="R76" s="103">
        <v>0</v>
      </c>
      <c r="S76" s="21">
        <f>IFERROR(VLOOKUP(A76*1,Sheet1!$A$365:$V$533,22,0),0)</f>
        <v>0</v>
      </c>
      <c r="T76" s="21">
        <f t="shared" si="14"/>
        <v>0</v>
      </c>
      <c r="U76" s="21">
        <f t="shared" si="15"/>
        <v>0</v>
      </c>
      <c r="V76" s="21">
        <f t="shared" si="16"/>
        <v>0</v>
      </c>
      <c r="W76" s="21">
        <v>0</v>
      </c>
      <c r="X76" s="21"/>
      <c r="Y76" s="13">
        <v>0</v>
      </c>
      <c r="Z76" s="21">
        <v>0</v>
      </c>
      <c r="AA76" s="21">
        <f t="shared" si="18"/>
        <v>0</v>
      </c>
      <c r="AB76" s="21">
        <f t="shared" si="19"/>
        <v>0</v>
      </c>
      <c r="AC76" s="135">
        <v>0</v>
      </c>
      <c r="AD76" s="21"/>
      <c r="AE76" s="76"/>
      <c r="AF76" s="15"/>
    </row>
    <row r="77" spans="1:32" s="11" customFormat="1" x14ac:dyDescent="0.3">
      <c r="A77" s="75">
        <v>2254</v>
      </c>
      <c r="B77" s="12" t="s">
        <v>63</v>
      </c>
      <c r="C77" s="12" t="s">
        <v>345</v>
      </c>
      <c r="D77" s="102">
        <v>53</v>
      </c>
      <c r="E77" s="102">
        <v>0</v>
      </c>
      <c r="F77" s="103">
        <v>69960</v>
      </c>
      <c r="G77" s="21">
        <f>VLOOKUP(A77*1,Sheet1!$A$2:$V$362,22,0)</f>
        <v>19800</v>
      </c>
      <c r="H77" s="124">
        <f t="shared" si="20"/>
        <v>17490</v>
      </c>
      <c r="I77" s="125">
        <f t="shared" si="21"/>
        <v>-2310</v>
      </c>
      <c r="J77" s="21">
        <f t="shared" si="17"/>
        <v>52470</v>
      </c>
      <c r="K77" s="21"/>
      <c r="L77" s="82"/>
      <c r="M77" s="21"/>
      <c r="N77" s="21"/>
      <c r="O77" s="21">
        <v>69960</v>
      </c>
      <c r="P77" s="21"/>
      <c r="Q77" s="102">
        <v>0</v>
      </c>
      <c r="R77" s="103">
        <v>0</v>
      </c>
      <c r="S77" s="21">
        <f>IFERROR(VLOOKUP(A77*1,Sheet1!$A$365:$V$533,22,0),0)</f>
        <v>0</v>
      </c>
      <c r="T77" s="21">
        <f t="shared" si="14"/>
        <v>0</v>
      </c>
      <c r="U77" s="21">
        <f t="shared" si="15"/>
        <v>0</v>
      </c>
      <c r="V77" s="21">
        <f t="shared" si="16"/>
        <v>0</v>
      </c>
      <c r="W77" s="21">
        <v>0</v>
      </c>
      <c r="X77" s="21"/>
      <c r="Y77" s="13">
        <v>1</v>
      </c>
      <c r="Z77" s="21">
        <v>1900</v>
      </c>
      <c r="AA77" s="21">
        <f t="shared" si="18"/>
        <v>475</v>
      </c>
      <c r="AB77" s="21">
        <f t="shared" si="19"/>
        <v>1425</v>
      </c>
      <c r="AC77" s="135">
        <v>1900</v>
      </c>
      <c r="AD77" s="21"/>
      <c r="AE77" s="76"/>
      <c r="AF77" s="15"/>
    </row>
    <row r="78" spans="1:32" s="11" customFormat="1" x14ac:dyDescent="0.3">
      <c r="A78" s="75">
        <v>2258</v>
      </c>
      <c r="B78" s="12" t="s">
        <v>64</v>
      </c>
      <c r="C78" s="12" t="s">
        <v>345</v>
      </c>
      <c r="D78" s="102">
        <v>40</v>
      </c>
      <c r="E78" s="102">
        <v>0</v>
      </c>
      <c r="F78" s="103">
        <v>52800</v>
      </c>
      <c r="G78" s="21">
        <f>VLOOKUP(A78*1,Sheet1!$A$2:$V$362,22,0)</f>
        <v>13530</v>
      </c>
      <c r="H78" s="124">
        <f t="shared" si="20"/>
        <v>13200</v>
      </c>
      <c r="I78" s="125">
        <f t="shared" si="21"/>
        <v>-330</v>
      </c>
      <c r="J78" s="21">
        <f t="shared" si="17"/>
        <v>39600</v>
      </c>
      <c r="K78" s="21"/>
      <c r="L78" s="82"/>
      <c r="M78" s="21"/>
      <c r="N78" s="21"/>
      <c r="O78" s="21">
        <v>52800</v>
      </c>
      <c r="P78" s="21"/>
      <c r="Q78" s="102">
        <v>0</v>
      </c>
      <c r="R78" s="103">
        <v>0</v>
      </c>
      <c r="S78" s="21">
        <f>IFERROR(VLOOKUP(A78*1,Sheet1!$A$365:$V$533,22,0),0)</f>
        <v>0</v>
      </c>
      <c r="T78" s="21">
        <f t="shared" si="14"/>
        <v>0</v>
      </c>
      <c r="U78" s="21">
        <f t="shared" si="15"/>
        <v>0</v>
      </c>
      <c r="V78" s="21">
        <f t="shared" si="16"/>
        <v>0</v>
      </c>
      <c r="W78" s="21">
        <v>0</v>
      </c>
      <c r="X78" s="21"/>
      <c r="Y78" s="13">
        <v>3</v>
      </c>
      <c r="Z78" s="21">
        <v>5700</v>
      </c>
      <c r="AA78" s="21">
        <f t="shared" si="18"/>
        <v>1425</v>
      </c>
      <c r="AB78" s="21">
        <f t="shared" si="19"/>
        <v>4275</v>
      </c>
      <c r="AC78" s="135">
        <v>5700</v>
      </c>
      <c r="AD78" s="21"/>
      <c r="AE78" s="76"/>
      <c r="AF78" s="15"/>
    </row>
    <row r="79" spans="1:32" s="11" customFormat="1" x14ac:dyDescent="0.3">
      <c r="A79" s="75">
        <v>2259</v>
      </c>
      <c r="B79" s="12" t="s">
        <v>65</v>
      </c>
      <c r="C79" s="12" t="s">
        <v>345</v>
      </c>
      <c r="D79" s="102">
        <v>60</v>
      </c>
      <c r="E79" s="102">
        <v>0</v>
      </c>
      <c r="F79" s="103">
        <v>79200</v>
      </c>
      <c r="G79" s="21">
        <f>VLOOKUP(A79*1,Sheet1!$A$2:$V$362,22,0)</f>
        <v>20790</v>
      </c>
      <c r="H79" s="124">
        <f t="shared" si="20"/>
        <v>19800</v>
      </c>
      <c r="I79" s="125">
        <f t="shared" si="21"/>
        <v>-990</v>
      </c>
      <c r="J79" s="21">
        <f t="shared" si="17"/>
        <v>59400</v>
      </c>
      <c r="K79" s="21"/>
      <c r="L79" s="82"/>
      <c r="M79" s="21"/>
      <c r="N79" s="21"/>
      <c r="O79" s="21">
        <v>79200</v>
      </c>
      <c r="P79" s="21"/>
      <c r="Q79" s="102">
        <v>0</v>
      </c>
      <c r="R79" s="103">
        <v>0</v>
      </c>
      <c r="S79" s="21">
        <f>IFERROR(VLOOKUP(A79*1,Sheet1!$A$365:$V$533,22,0),0)</f>
        <v>75</v>
      </c>
      <c r="T79" s="21">
        <f t="shared" si="14"/>
        <v>0</v>
      </c>
      <c r="U79" s="21">
        <f t="shared" si="15"/>
        <v>-75</v>
      </c>
      <c r="V79" s="21">
        <f t="shared" si="16"/>
        <v>0</v>
      </c>
      <c r="W79" s="21">
        <v>0</v>
      </c>
      <c r="X79" s="21"/>
      <c r="Y79" s="13">
        <v>10</v>
      </c>
      <c r="Z79" s="21">
        <v>19000</v>
      </c>
      <c r="AA79" s="21">
        <f t="shared" si="18"/>
        <v>4750</v>
      </c>
      <c r="AB79" s="21">
        <f t="shared" si="19"/>
        <v>14250</v>
      </c>
      <c r="AC79" s="135">
        <v>19000</v>
      </c>
      <c r="AD79" s="21"/>
      <c r="AE79" s="76"/>
      <c r="AF79" s="15"/>
    </row>
    <row r="80" spans="1:32" s="11" customFormat="1" x14ac:dyDescent="0.3">
      <c r="A80" s="75">
        <v>2263</v>
      </c>
      <c r="B80" s="12" t="s">
        <v>66</v>
      </c>
      <c r="C80" s="12" t="s">
        <v>345</v>
      </c>
      <c r="D80" s="102">
        <v>77</v>
      </c>
      <c r="E80" s="102">
        <v>0</v>
      </c>
      <c r="F80" s="103">
        <v>101640</v>
      </c>
      <c r="G80" s="21">
        <f>VLOOKUP(A80*1,Sheet1!$A$2:$V$362,22,0)</f>
        <v>25410</v>
      </c>
      <c r="H80" s="124">
        <f t="shared" si="20"/>
        <v>25410</v>
      </c>
      <c r="I80" s="125">
        <f t="shared" si="21"/>
        <v>0</v>
      </c>
      <c r="J80" s="21">
        <f t="shared" si="17"/>
        <v>76230</v>
      </c>
      <c r="K80" s="21"/>
      <c r="L80" s="82"/>
      <c r="M80" s="21"/>
      <c r="N80" s="21"/>
      <c r="O80" s="21">
        <v>101640</v>
      </c>
      <c r="P80" s="21"/>
      <c r="Q80" s="102">
        <v>0</v>
      </c>
      <c r="R80" s="103">
        <v>0</v>
      </c>
      <c r="S80" s="21">
        <f>IFERROR(VLOOKUP(A80*1,Sheet1!$A$365:$V$533,22,0),0)</f>
        <v>0</v>
      </c>
      <c r="T80" s="21">
        <f t="shared" si="14"/>
        <v>0</v>
      </c>
      <c r="U80" s="21">
        <f t="shared" si="15"/>
        <v>0</v>
      </c>
      <c r="V80" s="21">
        <f t="shared" si="16"/>
        <v>0</v>
      </c>
      <c r="W80" s="21">
        <v>0</v>
      </c>
      <c r="X80" s="21"/>
      <c r="Y80" s="13">
        <v>3</v>
      </c>
      <c r="Z80" s="21">
        <v>5700</v>
      </c>
      <c r="AA80" s="21">
        <f t="shared" si="18"/>
        <v>1425</v>
      </c>
      <c r="AB80" s="21">
        <f t="shared" si="19"/>
        <v>4275</v>
      </c>
      <c r="AC80" s="135">
        <v>5700</v>
      </c>
      <c r="AD80" s="21"/>
      <c r="AE80" s="76"/>
      <c r="AF80" s="15"/>
    </row>
    <row r="81" spans="1:32" s="11" customFormat="1" x14ac:dyDescent="0.3">
      <c r="A81" s="75">
        <v>2265</v>
      </c>
      <c r="B81" s="12" t="s">
        <v>67</v>
      </c>
      <c r="C81" s="12" t="s">
        <v>345</v>
      </c>
      <c r="D81" s="102">
        <v>13</v>
      </c>
      <c r="E81" s="102">
        <v>0</v>
      </c>
      <c r="F81" s="103">
        <v>17160</v>
      </c>
      <c r="G81" s="21">
        <f>VLOOKUP(A81*1,Sheet1!$A$2:$V$362,22,0)</f>
        <v>1320</v>
      </c>
      <c r="H81" s="124">
        <f t="shared" si="20"/>
        <v>4290</v>
      </c>
      <c r="I81" s="125">
        <f t="shared" si="21"/>
        <v>2970</v>
      </c>
      <c r="J81" s="21">
        <f t="shared" si="17"/>
        <v>12870</v>
      </c>
      <c r="K81" s="21"/>
      <c r="L81" s="82"/>
      <c r="M81" s="21"/>
      <c r="N81" s="21"/>
      <c r="O81" s="21">
        <v>17160</v>
      </c>
      <c r="P81" s="21"/>
      <c r="Q81" s="102">
        <v>1</v>
      </c>
      <c r="R81" s="103">
        <v>300</v>
      </c>
      <c r="S81" s="21">
        <f>IFERROR(VLOOKUP(A81*1,Sheet1!$A$365:$V$533,22,0),0)</f>
        <v>0</v>
      </c>
      <c r="T81" s="21">
        <f t="shared" si="14"/>
        <v>75</v>
      </c>
      <c r="U81" s="21">
        <f t="shared" si="15"/>
        <v>75</v>
      </c>
      <c r="V81" s="21">
        <f t="shared" si="16"/>
        <v>225</v>
      </c>
      <c r="W81" s="21">
        <v>300</v>
      </c>
      <c r="X81" s="21"/>
      <c r="Y81" s="13">
        <v>0</v>
      </c>
      <c r="Z81" s="21">
        <v>0</v>
      </c>
      <c r="AA81" s="21">
        <f t="shared" si="18"/>
        <v>0</v>
      </c>
      <c r="AB81" s="21">
        <f t="shared" si="19"/>
        <v>0</v>
      </c>
      <c r="AC81" s="135">
        <v>0</v>
      </c>
      <c r="AD81" s="21"/>
      <c r="AE81" s="76"/>
      <c r="AF81" s="15"/>
    </row>
    <row r="82" spans="1:32" s="11" customFormat="1" x14ac:dyDescent="0.3">
      <c r="A82" s="75">
        <v>2268</v>
      </c>
      <c r="B82" s="12" t="s">
        <v>68</v>
      </c>
      <c r="C82" s="12" t="s">
        <v>345</v>
      </c>
      <c r="D82" s="102">
        <v>18</v>
      </c>
      <c r="E82" s="102">
        <v>0</v>
      </c>
      <c r="F82" s="103">
        <v>23760</v>
      </c>
      <c r="G82" s="21">
        <f>VLOOKUP(A82*1,Sheet1!$A$2:$V$362,22,0)</f>
        <v>5610</v>
      </c>
      <c r="H82" s="124">
        <f t="shared" si="20"/>
        <v>5940</v>
      </c>
      <c r="I82" s="125">
        <f t="shared" si="21"/>
        <v>330</v>
      </c>
      <c r="J82" s="21">
        <f t="shared" si="17"/>
        <v>17820</v>
      </c>
      <c r="K82" s="21"/>
      <c r="L82" s="82"/>
      <c r="M82" s="21"/>
      <c r="N82" s="21"/>
      <c r="O82" s="21">
        <v>23760</v>
      </c>
      <c r="P82" s="21"/>
      <c r="Q82" s="102">
        <v>0</v>
      </c>
      <c r="R82" s="103">
        <v>0</v>
      </c>
      <c r="S82" s="21">
        <f>IFERROR(VLOOKUP(A82*1,Sheet1!$A$365:$V$533,22,0),0)</f>
        <v>0</v>
      </c>
      <c r="T82" s="21">
        <f t="shared" si="14"/>
        <v>0</v>
      </c>
      <c r="U82" s="21">
        <f t="shared" si="15"/>
        <v>0</v>
      </c>
      <c r="V82" s="21">
        <f t="shared" si="16"/>
        <v>0</v>
      </c>
      <c r="W82" s="21">
        <v>0</v>
      </c>
      <c r="X82" s="21"/>
      <c r="Y82" s="13">
        <v>3</v>
      </c>
      <c r="Z82" s="21">
        <v>5700</v>
      </c>
      <c r="AA82" s="21">
        <f t="shared" si="18"/>
        <v>1425</v>
      </c>
      <c r="AB82" s="21">
        <f t="shared" si="19"/>
        <v>4275</v>
      </c>
      <c r="AC82" s="135">
        <v>5700</v>
      </c>
      <c r="AD82" s="21"/>
      <c r="AE82" s="76"/>
      <c r="AF82" s="15"/>
    </row>
    <row r="83" spans="1:32" s="11" customFormat="1" x14ac:dyDescent="0.3">
      <c r="A83" s="75">
        <v>2269</v>
      </c>
      <c r="B83" s="12" t="s">
        <v>69</v>
      </c>
      <c r="C83" s="12" t="s">
        <v>344</v>
      </c>
      <c r="D83" s="102">
        <v>75</v>
      </c>
      <c r="E83" s="102">
        <v>0</v>
      </c>
      <c r="F83" s="103">
        <v>99000</v>
      </c>
      <c r="G83" s="21">
        <f>VLOOKUP(A83*1,Sheet1!$A$2:$V$362,22,0)</f>
        <v>23760</v>
      </c>
      <c r="H83" s="124">
        <f t="shared" si="20"/>
        <v>24750</v>
      </c>
      <c r="I83" s="125">
        <f t="shared" si="21"/>
        <v>990</v>
      </c>
      <c r="J83" s="21">
        <f t="shared" si="17"/>
        <v>74250</v>
      </c>
      <c r="K83" s="21"/>
      <c r="L83" s="82"/>
      <c r="M83" s="21"/>
      <c r="N83" s="21"/>
      <c r="O83" s="21">
        <v>99000</v>
      </c>
      <c r="P83" s="21"/>
      <c r="Q83" s="102">
        <v>2</v>
      </c>
      <c r="R83" s="103">
        <v>600</v>
      </c>
      <c r="S83" s="21">
        <f>IFERROR(VLOOKUP(A83*1,Sheet1!$A$365:$V$533,22,0),0)</f>
        <v>0</v>
      </c>
      <c r="T83" s="21">
        <f t="shared" si="14"/>
        <v>150</v>
      </c>
      <c r="U83" s="21">
        <f t="shared" si="15"/>
        <v>150</v>
      </c>
      <c r="V83" s="21">
        <f t="shared" si="16"/>
        <v>450</v>
      </c>
      <c r="W83" s="21">
        <v>600</v>
      </c>
      <c r="X83" s="21"/>
      <c r="Y83" s="13">
        <v>1</v>
      </c>
      <c r="Z83" s="21">
        <v>1900</v>
      </c>
      <c r="AA83" s="21">
        <f t="shared" si="18"/>
        <v>475</v>
      </c>
      <c r="AB83" s="21">
        <f t="shared" si="19"/>
        <v>1425</v>
      </c>
      <c r="AC83" s="135">
        <v>1900</v>
      </c>
      <c r="AD83" s="21"/>
      <c r="AE83" s="76"/>
      <c r="AF83" s="15"/>
    </row>
    <row r="84" spans="1:32" s="11" customFormat="1" x14ac:dyDescent="0.3">
      <c r="A84" s="75">
        <v>2270</v>
      </c>
      <c r="B84" s="12" t="s">
        <v>70</v>
      </c>
      <c r="C84" s="12" t="s">
        <v>345</v>
      </c>
      <c r="D84" s="102">
        <v>20</v>
      </c>
      <c r="E84" s="102">
        <v>0</v>
      </c>
      <c r="F84" s="103">
        <v>26400</v>
      </c>
      <c r="G84" s="21">
        <f>VLOOKUP(A84*1,Sheet1!$A$2:$V$362,22,0)</f>
        <v>7590</v>
      </c>
      <c r="H84" s="124">
        <f t="shared" si="20"/>
        <v>6600</v>
      </c>
      <c r="I84" s="125">
        <f t="shared" si="21"/>
        <v>-990</v>
      </c>
      <c r="J84" s="21">
        <f t="shared" si="17"/>
        <v>19800</v>
      </c>
      <c r="K84" s="21"/>
      <c r="L84" s="82"/>
      <c r="M84" s="21"/>
      <c r="N84" s="21"/>
      <c r="O84" s="21">
        <v>26400</v>
      </c>
      <c r="P84" s="21"/>
      <c r="Q84" s="102">
        <v>4</v>
      </c>
      <c r="R84" s="103">
        <v>1200</v>
      </c>
      <c r="S84" s="21">
        <f>IFERROR(VLOOKUP(A84*1,Sheet1!$A$365:$V$533,22,0),0)</f>
        <v>150</v>
      </c>
      <c r="T84" s="21">
        <f t="shared" si="14"/>
        <v>300</v>
      </c>
      <c r="U84" s="21">
        <f t="shared" si="15"/>
        <v>150</v>
      </c>
      <c r="V84" s="21">
        <f t="shared" si="16"/>
        <v>900</v>
      </c>
      <c r="W84" s="21">
        <v>1200</v>
      </c>
      <c r="X84" s="21"/>
      <c r="Y84" s="13">
        <v>1</v>
      </c>
      <c r="Z84" s="21">
        <v>1900</v>
      </c>
      <c r="AA84" s="21">
        <f t="shared" si="18"/>
        <v>475</v>
      </c>
      <c r="AB84" s="21">
        <f t="shared" si="19"/>
        <v>1425</v>
      </c>
      <c r="AC84" s="135">
        <v>1900</v>
      </c>
      <c r="AD84" s="21"/>
      <c r="AE84" s="76"/>
      <c r="AF84" s="15"/>
    </row>
    <row r="85" spans="1:32" s="11" customFormat="1" x14ac:dyDescent="0.3">
      <c r="A85" s="75">
        <v>2272</v>
      </c>
      <c r="B85" s="12" t="s">
        <v>71</v>
      </c>
      <c r="C85" s="12" t="s">
        <v>345</v>
      </c>
      <c r="D85" s="102">
        <v>131</v>
      </c>
      <c r="E85" s="102">
        <v>0</v>
      </c>
      <c r="F85" s="103">
        <v>172920</v>
      </c>
      <c r="G85" s="21">
        <f>VLOOKUP(A85*1,Sheet1!$A$2:$V$362,22,0)</f>
        <v>46200</v>
      </c>
      <c r="H85" s="124">
        <f t="shared" si="20"/>
        <v>43230</v>
      </c>
      <c r="I85" s="125">
        <f t="shared" si="21"/>
        <v>-2970</v>
      </c>
      <c r="J85" s="21">
        <f t="shared" si="17"/>
        <v>129690</v>
      </c>
      <c r="K85" s="21"/>
      <c r="L85" s="82"/>
      <c r="M85" s="21"/>
      <c r="N85" s="21"/>
      <c r="O85" s="21">
        <v>172920</v>
      </c>
      <c r="P85" s="21"/>
      <c r="Q85" s="102">
        <v>3</v>
      </c>
      <c r="R85" s="103">
        <v>900</v>
      </c>
      <c r="S85" s="21">
        <f>IFERROR(VLOOKUP(A85*1,Sheet1!$A$365:$V$533,22,0),0)</f>
        <v>450</v>
      </c>
      <c r="T85" s="21">
        <f t="shared" si="14"/>
        <v>225</v>
      </c>
      <c r="U85" s="21">
        <f t="shared" si="15"/>
        <v>-225</v>
      </c>
      <c r="V85" s="21">
        <f t="shared" si="16"/>
        <v>675</v>
      </c>
      <c r="W85" s="21">
        <v>900</v>
      </c>
      <c r="X85" s="21"/>
      <c r="Y85" s="13">
        <v>4</v>
      </c>
      <c r="Z85" s="21">
        <v>7600</v>
      </c>
      <c r="AA85" s="21">
        <f t="shared" si="18"/>
        <v>1900</v>
      </c>
      <c r="AB85" s="21">
        <f t="shared" si="19"/>
        <v>5700</v>
      </c>
      <c r="AC85" s="135">
        <v>7600</v>
      </c>
      <c r="AD85" s="21"/>
      <c r="AE85" s="76"/>
      <c r="AF85" s="15"/>
    </row>
    <row r="86" spans="1:32" s="11" customFormat="1" x14ac:dyDescent="0.3">
      <c r="A86" s="75">
        <v>2275</v>
      </c>
      <c r="B86" s="12" t="s">
        <v>72</v>
      </c>
      <c r="C86" s="12" t="s">
        <v>345</v>
      </c>
      <c r="D86" s="102">
        <v>56</v>
      </c>
      <c r="E86" s="102">
        <v>0</v>
      </c>
      <c r="F86" s="103">
        <v>73920</v>
      </c>
      <c r="G86" s="21">
        <f>VLOOKUP(A86*1,Sheet1!$A$2:$V$362,22,0)</f>
        <v>17490</v>
      </c>
      <c r="H86" s="124">
        <f t="shared" si="20"/>
        <v>18480</v>
      </c>
      <c r="I86" s="125">
        <f t="shared" si="21"/>
        <v>990</v>
      </c>
      <c r="J86" s="21">
        <f t="shared" si="17"/>
        <v>55440</v>
      </c>
      <c r="K86" s="21"/>
      <c r="L86" s="82"/>
      <c r="M86" s="21"/>
      <c r="N86" s="21"/>
      <c r="O86" s="21">
        <v>73920</v>
      </c>
      <c r="P86" s="21"/>
      <c r="Q86" s="102">
        <v>6</v>
      </c>
      <c r="R86" s="103">
        <v>1800</v>
      </c>
      <c r="S86" s="21">
        <f>IFERROR(VLOOKUP(A86*1,Sheet1!$A$365:$V$533,22,0),0)</f>
        <v>450</v>
      </c>
      <c r="T86" s="21">
        <f t="shared" si="14"/>
        <v>450</v>
      </c>
      <c r="U86" s="21">
        <f t="shared" si="15"/>
        <v>0</v>
      </c>
      <c r="V86" s="21">
        <f t="shared" si="16"/>
        <v>1350</v>
      </c>
      <c r="W86" s="21">
        <v>1800</v>
      </c>
      <c r="X86" s="21"/>
      <c r="Y86" s="13">
        <v>0</v>
      </c>
      <c r="Z86" s="21">
        <v>0</v>
      </c>
      <c r="AA86" s="21">
        <f t="shared" si="18"/>
        <v>0</v>
      </c>
      <c r="AB86" s="21">
        <f t="shared" si="19"/>
        <v>0</v>
      </c>
      <c r="AC86" s="135">
        <v>0</v>
      </c>
      <c r="AD86" s="21"/>
      <c r="AE86" s="76"/>
      <c r="AF86" s="15"/>
    </row>
    <row r="87" spans="1:32" s="11" customFormat="1" x14ac:dyDescent="0.3">
      <c r="A87" s="75">
        <v>2276</v>
      </c>
      <c r="B87" s="12" t="s">
        <v>73</v>
      </c>
      <c r="C87" s="12" t="s">
        <v>345</v>
      </c>
      <c r="D87" s="102">
        <v>53</v>
      </c>
      <c r="E87" s="102">
        <v>0</v>
      </c>
      <c r="F87" s="103">
        <v>69960</v>
      </c>
      <c r="G87" s="21">
        <f>VLOOKUP(A87*1,Sheet1!$A$2:$V$362,22,0)</f>
        <v>18150</v>
      </c>
      <c r="H87" s="124">
        <f t="shared" si="20"/>
        <v>17490</v>
      </c>
      <c r="I87" s="125">
        <f t="shared" si="21"/>
        <v>-660</v>
      </c>
      <c r="J87" s="21">
        <f t="shared" si="17"/>
        <v>52470</v>
      </c>
      <c r="K87" s="21"/>
      <c r="L87" s="82"/>
      <c r="M87" s="21"/>
      <c r="N87" s="21"/>
      <c r="O87" s="21">
        <v>69960</v>
      </c>
      <c r="P87" s="21"/>
      <c r="Q87" s="102">
        <v>3</v>
      </c>
      <c r="R87" s="103">
        <v>900</v>
      </c>
      <c r="S87" s="21">
        <f>IFERROR(VLOOKUP(A87*1,Sheet1!$A$365:$V$533,22,0),0)</f>
        <v>225</v>
      </c>
      <c r="T87" s="21">
        <f t="shared" si="14"/>
        <v>225</v>
      </c>
      <c r="U87" s="21">
        <f t="shared" si="15"/>
        <v>0</v>
      </c>
      <c r="V87" s="21">
        <f t="shared" si="16"/>
        <v>675</v>
      </c>
      <c r="W87" s="21">
        <v>900</v>
      </c>
      <c r="X87" s="21"/>
      <c r="Y87" s="13">
        <v>0</v>
      </c>
      <c r="Z87" s="21">
        <v>0</v>
      </c>
      <c r="AA87" s="21">
        <f t="shared" si="18"/>
        <v>0</v>
      </c>
      <c r="AB87" s="21">
        <f t="shared" si="19"/>
        <v>0</v>
      </c>
      <c r="AC87" s="135">
        <v>0</v>
      </c>
      <c r="AD87" s="21"/>
      <c r="AE87" s="76"/>
      <c r="AF87" s="15"/>
    </row>
    <row r="88" spans="1:32" s="11" customFormat="1" x14ac:dyDescent="0.3">
      <c r="A88" s="75">
        <v>2278</v>
      </c>
      <c r="B88" s="12" t="s">
        <v>74</v>
      </c>
      <c r="C88" s="12" t="s">
        <v>345</v>
      </c>
      <c r="D88" s="102">
        <v>33</v>
      </c>
      <c r="E88" s="102">
        <v>0</v>
      </c>
      <c r="F88" s="103">
        <v>43560</v>
      </c>
      <c r="G88" s="21">
        <f>VLOOKUP(A88*1,Sheet1!$A$2:$V$362,22,0)</f>
        <v>6930</v>
      </c>
      <c r="H88" s="124">
        <f t="shared" si="20"/>
        <v>10890</v>
      </c>
      <c r="I88" s="125">
        <f t="shared" si="21"/>
        <v>3960</v>
      </c>
      <c r="J88" s="21">
        <f t="shared" si="17"/>
        <v>32670</v>
      </c>
      <c r="K88" s="21"/>
      <c r="L88" s="82"/>
      <c r="M88" s="21"/>
      <c r="N88" s="21"/>
      <c r="O88" s="21">
        <v>43560</v>
      </c>
      <c r="P88" s="21"/>
      <c r="Q88" s="102">
        <v>0</v>
      </c>
      <c r="R88" s="103">
        <v>0</v>
      </c>
      <c r="S88" s="21">
        <f>IFERROR(VLOOKUP(A88*1,Sheet1!$A$365:$V$533,22,0),0)</f>
        <v>0</v>
      </c>
      <c r="T88" s="21">
        <f t="shared" si="14"/>
        <v>0</v>
      </c>
      <c r="U88" s="21">
        <f t="shared" si="15"/>
        <v>0</v>
      </c>
      <c r="V88" s="21">
        <f t="shared" si="16"/>
        <v>0</v>
      </c>
      <c r="W88" s="21">
        <v>0</v>
      </c>
      <c r="X88" s="21"/>
      <c r="Y88" s="13">
        <v>2</v>
      </c>
      <c r="Z88" s="21">
        <v>3800</v>
      </c>
      <c r="AA88" s="21">
        <f t="shared" si="18"/>
        <v>950</v>
      </c>
      <c r="AB88" s="21">
        <f t="shared" si="19"/>
        <v>2850</v>
      </c>
      <c r="AC88" s="135">
        <v>3800</v>
      </c>
      <c r="AD88" s="21"/>
      <c r="AE88" s="76"/>
      <c r="AF88" s="15"/>
    </row>
    <row r="89" spans="1:32" s="11" customFormat="1" x14ac:dyDescent="0.3">
      <c r="A89" s="75">
        <v>2279</v>
      </c>
      <c r="B89" s="12" t="s">
        <v>75</v>
      </c>
      <c r="C89" s="12" t="s">
        <v>345</v>
      </c>
      <c r="D89" s="102">
        <v>16</v>
      </c>
      <c r="E89" s="102">
        <v>0</v>
      </c>
      <c r="F89" s="103">
        <v>21120</v>
      </c>
      <c r="G89" s="21">
        <f>VLOOKUP(A89*1,Sheet1!$A$2:$V$362,22,0)</f>
        <v>7920</v>
      </c>
      <c r="H89" s="124">
        <f t="shared" si="20"/>
        <v>5280</v>
      </c>
      <c r="I89" s="125">
        <f t="shared" si="21"/>
        <v>-2640</v>
      </c>
      <c r="J89" s="21">
        <f t="shared" si="17"/>
        <v>15840</v>
      </c>
      <c r="K89" s="21"/>
      <c r="L89" s="82"/>
      <c r="M89" s="21"/>
      <c r="N89" s="21"/>
      <c r="O89" s="21">
        <v>21120</v>
      </c>
      <c r="P89" s="21"/>
      <c r="Q89" s="102">
        <v>0</v>
      </c>
      <c r="R89" s="103">
        <v>0</v>
      </c>
      <c r="S89" s="21">
        <f>IFERROR(VLOOKUP(A89*1,Sheet1!$A$365:$V$533,22,0),0)</f>
        <v>0</v>
      </c>
      <c r="T89" s="21">
        <f t="shared" si="14"/>
        <v>0</v>
      </c>
      <c r="U89" s="21">
        <f t="shared" si="15"/>
        <v>0</v>
      </c>
      <c r="V89" s="21">
        <f t="shared" si="16"/>
        <v>0</v>
      </c>
      <c r="W89" s="21">
        <v>0</v>
      </c>
      <c r="X89" s="21"/>
      <c r="Y89" s="13">
        <v>1</v>
      </c>
      <c r="Z89" s="21">
        <v>1900</v>
      </c>
      <c r="AA89" s="21">
        <f t="shared" si="18"/>
        <v>475</v>
      </c>
      <c r="AB89" s="21">
        <f t="shared" si="19"/>
        <v>1425</v>
      </c>
      <c r="AC89" s="135">
        <v>1900</v>
      </c>
      <c r="AD89" s="21"/>
      <c r="AE89" s="76"/>
      <c r="AF89" s="15"/>
    </row>
    <row r="90" spans="1:32" s="11" customFormat="1" x14ac:dyDescent="0.3">
      <c r="A90" s="75">
        <v>2280</v>
      </c>
      <c r="B90" s="12" t="s">
        <v>76</v>
      </c>
      <c r="C90" s="12" t="s">
        <v>345</v>
      </c>
      <c r="D90" s="102">
        <v>4</v>
      </c>
      <c r="E90" s="102">
        <v>0</v>
      </c>
      <c r="F90" s="103">
        <v>5280</v>
      </c>
      <c r="G90" s="21">
        <f>VLOOKUP(A90*1,Sheet1!$A$2:$V$362,22,0)</f>
        <v>2310</v>
      </c>
      <c r="H90" s="124">
        <f t="shared" si="20"/>
        <v>1320</v>
      </c>
      <c r="I90" s="125">
        <f t="shared" si="21"/>
        <v>-990</v>
      </c>
      <c r="J90" s="21">
        <f t="shared" si="17"/>
        <v>3960</v>
      </c>
      <c r="K90" s="21"/>
      <c r="L90" s="82"/>
      <c r="M90" s="21"/>
      <c r="N90" s="21"/>
      <c r="O90" s="21">
        <v>5280</v>
      </c>
      <c r="P90" s="21"/>
      <c r="Q90" s="102">
        <v>1</v>
      </c>
      <c r="R90" s="103">
        <v>300</v>
      </c>
      <c r="S90" s="21">
        <f>IFERROR(VLOOKUP(A90*1,Sheet1!$A$365:$V$533,22,0),0)</f>
        <v>75</v>
      </c>
      <c r="T90" s="21">
        <f t="shared" si="14"/>
        <v>75</v>
      </c>
      <c r="U90" s="21">
        <f t="shared" si="15"/>
        <v>0</v>
      </c>
      <c r="V90" s="21">
        <f t="shared" si="16"/>
        <v>225</v>
      </c>
      <c r="W90" s="21">
        <v>300</v>
      </c>
      <c r="X90" s="21"/>
      <c r="Y90" s="13">
        <v>3</v>
      </c>
      <c r="Z90" s="21">
        <v>5700</v>
      </c>
      <c r="AA90" s="21">
        <f t="shared" si="18"/>
        <v>1425</v>
      </c>
      <c r="AB90" s="21">
        <f t="shared" si="19"/>
        <v>4275</v>
      </c>
      <c r="AC90" s="135">
        <v>5700</v>
      </c>
      <c r="AD90" s="21"/>
      <c r="AE90" s="76"/>
      <c r="AF90" s="15"/>
    </row>
    <row r="91" spans="1:32" s="11" customFormat="1" x14ac:dyDescent="0.3">
      <c r="A91" s="75">
        <v>2282</v>
      </c>
      <c r="B91" s="12" t="s">
        <v>77</v>
      </c>
      <c r="C91" s="12" t="s">
        <v>345</v>
      </c>
      <c r="D91" s="102">
        <v>70</v>
      </c>
      <c r="E91" s="102">
        <v>0</v>
      </c>
      <c r="F91" s="103">
        <v>92400</v>
      </c>
      <c r="G91" s="21">
        <f>VLOOKUP(A91*1,Sheet1!$A$2:$V$362,22,0)</f>
        <v>24090</v>
      </c>
      <c r="H91" s="124">
        <f t="shared" si="20"/>
        <v>23100</v>
      </c>
      <c r="I91" s="125">
        <f t="shared" si="21"/>
        <v>-990</v>
      </c>
      <c r="J91" s="21">
        <f t="shared" si="17"/>
        <v>69300</v>
      </c>
      <c r="K91" s="21"/>
      <c r="L91" s="82"/>
      <c r="M91" s="21"/>
      <c r="N91" s="21"/>
      <c r="O91" s="21">
        <v>92400</v>
      </c>
      <c r="P91" s="21"/>
      <c r="Q91" s="102">
        <v>6</v>
      </c>
      <c r="R91" s="103">
        <v>1800</v>
      </c>
      <c r="S91" s="21">
        <f>IFERROR(VLOOKUP(A91*1,Sheet1!$A$365:$V$533,22,0),0)</f>
        <v>525</v>
      </c>
      <c r="T91" s="21">
        <f t="shared" si="14"/>
        <v>450</v>
      </c>
      <c r="U91" s="21">
        <f t="shared" si="15"/>
        <v>-75</v>
      </c>
      <c r="V91" s="21">
        <f t="shared" si="16"/>
        <v>1350</v>
      </c>
      <c r="W91" s="21">
        <v>1800</v>
      </c>
      <c r="X91" s="21"/>
      <c r="Y91" s="13">
        <v>6</v>
      </c>
      <c r="Z91" s="21">
        <v>11400</v>
      </c>
      <c r="AA91" s="21">
        <f t="shared" si="18"/>
        <v>2850</v>
      </c>
      <c r="AB91" s="21">
        <f t="shared" si="19"/>
        <v>8550</v>
      </c>
      <c r="AC91" s="135">
        <v>11400</v>
      </c>
      <c r="AD91" s="21"/>
      <c r="AE91" s="76"/>
      <c r="AF91" s="15"/>
    </row>
    <row r="92" spans="1:32" s="11" customFormat="1" x14ac:dyDescent="0.3">
      <c r="A92" s="75">
        <v>2285</v>
      </c>
      <c r="B92" s="12" t="s">
        <v>78</v>
      </c>
      <c r="C92" s="12" t="s">
        <v>345</v>
      </c>
      <c r="D92" s="102">
        <v>12</v>
      </c>
      <c r="E92" s="102">
        <v>0</v>
      </c>
      <c r="F92" s="103">
        <v>15840</v>
      </c>
      <c r="G92" s="21">
        <f>VLOOKUP(A92*1,Sheet1!$A$2:$V$362,22,0)</f>
        <v>3960</v>
      </c>
      <c r="H92" s="124">
        <f t="shared" si="20"/>
        <v>3960</v>
      </c>
      <c r="I92" s="125">
        <f t="shared" si="21"/>
        <v>0</v>
      </c>
      <c r="J92" s="21">
        <f t="shared" si="17"/>
        <v>11880</v>
      </c>
      <c r="K92" s="21"/>
      <c r="L92" s="82"/>
      <c r="M92" s="21"/>
      <c r="N92" s="21"/>
      <c r="O92" s="21">
        <v>15840</v>
      </c>
      <c r="P92" s="21"/>
      <c r="Q92" s="102">
        <v>0</v>
      </c>
      <c r="R92" s="103">
        <v>0</v>
      </c>
      <c r="S92" s="21">
        <f>IFERROR(VLOOKUP(A92*1,Sheet1!$A$365:$V$533,22,0),0)</f>
        <v>0</v>
      </c>
      <c r="T92" s="21">
        <f t="shared" si="14"/>
        <v>0</v>
      </c>
      <c r="U92" s="21">
        <f t="shared" si="15"/>
        <v>0</v>
      </c>
      <c r="V92" s="21">
        <f t="shared" si="16"/>
        <v>0</v>
      </c>
      <c r="W92" s="21">
        <v>0</v>
      </c>
      <c r="X92" s="21"/>
      <c r="Y92" s="13">
        <v>0</v>
      </c>
      <c r="Z92" s="21">
        <v>0</v>
      </c>
      <c r="AA92" s="21">
        <f t="shared" si="18"/>
        <v>0</v>
      </c>
      <c r="AB92" s="21">
        <f t="shared" si="19"/>
        <v>0</v>
      </c>
      <c r="AC92" s="135">
        <v>0</v>
      </c>
      <c r="AD92" s="21"/>
      <c r="AE92" s="76"/>
      <c r="AF92" s="15"/>
    </row>
    <row r="93" spans="1:32" s="11" customFormat="1" x14ac:dyDescent="0.3">
      <c r="A93" s="75">
        <v>2287</v>
      </c>
      <c r="B93" s="12" t="s">
        <v>79</v>
      </c>
      <c r="C93" s="12" t="s">
        <v>345</v>
      </c>
      <c r="D93" s="102">
        <v>26</v>
      </c>
      <c r="E93" s="102">
        <v>0</v>
      </c>
      <c r="F93" s="103">
        <v>34320</v>
      </c>
      <c r="G93" s="21">
        <f>VLOOKUP(A93*1,Sheet1!$A$2:$V$362,22,0)</f>
        <v>6930</v>
      </c>
      <c r="H93" s="124">
        <f t="shared" si="20"/>
        <v>8580</v>
      </c>
      <c r="I93" s="125">
        <f t="shared" si="21"/>
        <v>1650</v>
      </c>
      <c r="J93" s="21">
        <f t="shared" si="17"/>
        <v>25740</v>
      </c>
      <c r="K93" s="21"/>
      <c r="L93" s="82"/>
      <c r="M93" s="21"/>
      <c r="N93" s="21"/>
      <c r="O93" s="21">
        <v>34320</v>
      </c>
      <c r="P93" s="21"/>
      <c r="Q93" s="102">
        <v>0</v>
      </c>
      <c r="R93" s="103">
        <v>0</v>
      </c>
      <c r="S93" s="21">
        <f>IFERROR(VLOOKUP(A93*1,Sheet1!$A$365:$V$533,22,0),0)</f>
        <v>0</v>
      </c>
      <c r="T93" s="21">
        <f t="shared" si="14"/>
        <v>0</v>
      </c>
      <c r="U93" s="21">
        <f t="shared" si="15"/>
        <v>0</v>
      </c>
      <c r="V93" s="21">
        <f t="shared" si="16"/>
        <v>0</v>
      </c>
      <c r="W93" s="21">
        <v>0</v>
      </c>
      <c r="X93" s="21"/>
      <c r="Y93" s="13">
        <v>1</v>
      </c>
      <c r="Z93" s="21">
        <v>1900</v>
      </c>
      <c r="AA93" s="21">
        <f t="shared" si="18"/>
        <v>475</v>
      </c>
      <c r="AB93" s="21">
        <f t="shared" si="19"/>
        <v>1425</v>
      </c>
      <c r="AC93" s="135">
        <v>1900</v>
      </c>
      <c r="AD93" s="21"/>
      <c r="AE93" s="76"/>
      <c r="AF93" s="15"/>
    </row>
    <row r="94" spans="1:32" s="11" customFormat="1" x14ac:dyDescent="0.3">
      <c r="A94" s="75">
        <v>2289</v>
      </c>
      <c r="B94" s="12" t="s">
        <v>80</v>
      </c>
      <c r="C94" s="12" t="s">
        <v>345</v>
      </c>
      <c r="D94" s="102">
        <v>14</v>
      </c>
      <c r="E94" s="102">
        <v>0</v>
      </c>
      <c r="F94" s="103">
        <v>18480</v>
      </c>
      <c r="G94" s="21">
        <f>VLOOKUP(A94*1,Sheet1!$A$2:$V$362,22,0)</f>
        <v>4620</v>
      </c>
      <c r="H94" s="124">
        <f t="shared" si="20"/>
        <v>4620</v>
      </c>
      <c r="I94" s="125">
        <f t="shared" si="21"/>
        <v>0</v>
      </c>
      <c r="J94" s="21">
        <f t="shared" si="17"/>
        <v>13860</v>
      </c>
      <c r="K94" s="21"/>
      <c r="L94" s="82"/>
      <c r="M94" s="21"/>
      <c r="N94" s="21"/>
      <c r="O94" s="21">
        <v>18480</v>
      </c>
      <c r="P94" s="21"/>
      <c r="Q94" s="102">
        <v>1</v>
      </c>
      <c r="R94" s="103">
        <v>300</v>
      </c>
      <c r="S94" s="21">
        <f>IFERROR(VLOOKUP(A94*1,Sheet1!$A$365:$V$533,22,0),0)</f>
        <v>75</v>
      </c>
      <c r="T94" s="21">
        <f t="shared" si="14"/>
        <v>75</v>
      </c>
      <c r="U94" s="21">
        <f t="shared" si="15"/>
        <v>0</v>
      </c>
      <c r="V94" s="21">
        <f t="shared" si="16"/>
        <v>225</v>
      </c>
      <c r="W94" s="21">
        <v>300</v>
      </c>
      <c r="X94" s="21"/>
      <c r="Y94" s="13">
        <v>2</v>
      </c>
      <c r="Z94" s="21">
        <v>3800</v>
      </c>
      <c r="AA94" s="21">
        <f t="shared" si="18"/>
        <v>950</v>
      </c>
      <c r="AB94" s="21">
        <f t="shared" si="19"/>
        <v>2850</v>
      </c>
      <c r="AC94" s="135">
        <v>3800</v>
      </c>
      <c r="AD94" s="21"/>
      <c r="AE94" s="76"/>
      <c r="AF94" s="15"/>
    </row>
    <row r="95" spans="1:32" s="11" customFormat="1" x14ac:dyDescent="0.3">
      <c r="A95" s="75">
        <v>2296</v>
      </c>
      <c r="B95" s="12" t="s">
        <v>81</v>
      </c>
      <c r="C95" s="12" t="s">
        <v>345</v>
      </c>
      <c r="D95" s="102">
        <v>96</v>
      </c>
      <c r="E95" s="102">
        <v>0</v>
      </c>
      <c r="F95" s="103">
        <v>126720</v>
      </c>
      <c r="G95" s="21">
        <f>VLOOKUP(A95*1,Sheet1!$A$2:$V$362,22,0)</f>
        <v>30030</v>
      </c>
      <c r="H95" s="124">
        <f t="shared" si="20"/>
        <v>31680</v>
      </c>
      <c r="I95" s="125">
        <f t="shared" si="21"/>
        <v>1650</v>
      </c>
      <c r="J95" s="21">
        <f t="shared" si="17"/>
        <v>95040</v>
      </c>
      <c r="K95" s="21"/>
      <c r="L95" s="82"/>
      <c r="M95" s="21"/>
      <c r="N95" s="21"/>
      <c r="O95" s="21">
        <v>126720</v>
      </c>
      <c r="P95" s="21"/>
      <c r="Q95" s="102">
        <v>2</v>
      </c>
      <c r="R95" s="103">
        <v>600</v>
      </c>
      <c r="S95" s="21">
        <f>IFERROR(VLOOKUP(A95*1,Sheet1!$A$365:$V$533,22,0),0)</f>
        <v>150</v>
      </c>
      <c r="T95" s="21">
        <f t="shared" si="14"/>
        <v>150</v>
      </c>
      <c r="U95" s="21">
        <f t="shared" si="15"/>
        <v>0</v>
      </c>
      <c r="V95" s="21">
        <f t="shared" si="16"/>
        <v>450</v>
      </c>
      <c r="W95" s="21">
        <v>600</v>
      </c>
      <c r="X95" s="21"/>
      <c r="Y95" s="13">
        <v>0</v>
      </c>
      <c r="Z95" s="21">
        <v>0</v>
      </c>
      <c r="AA95" s="21">
        <f t="shared" si="18"/>
        <v>0</v>
      </c>
      <c r="AB95" s="21">
        <f t="shared" si="19"/>
        <v>0</v>
      </c>
      <c r="AC95" s="135">
        <v>0</v>
      </c>
      <c r="AD95" s="21"/>
      <c r="AE95" s="76"/>
      <c r="AF95" s="15"/>
    </row>
    <row r="96" spans="1:32" s="11" customFormat="1" x14ac:dyDescent="0.3">
      <c r="A96" s="75">
        <v>2298</v>
      </c>
      <c r="B96" s="12" t="s">
        <v>82</v>
      </c>
      <c r="C96" s="12" t="s">
        <v>344</v>
      </c>
      <c r="D96" s="102">
        <v>84</v>
      </c>
      <c r="E96" s="102">
        <v>0</v>
      </c>
      <c r="F96" s="103">
        <v>110880</v>
      </c>
      <c r="G96" s="21">
        <f>VLOOKUP(A96*1,Sheet1!$A$2:$V$362,22,0)</f>
        <v>27060</v>
      </c>
      <c r="H96" s="124">
        <f t="shared" si="20"/>
        <v>27720</v>
      </c>
      <c r="I96" s="125">
        <f t="shared" si="21"/>
        <v>660</v>
      </c>
      <c r="J96" s="21">
        <f t="shared" si="17"/>
        <v>83160</v>
      </c>
      <c r="K96" s="21"/>
      <c r="L96" s="82"/>
      <c r="M96" s="21"/>
      <c r="N96" s="21"/>
      <c r="O96" s="21">
        <v>110880</v>
      </c>
      <c r="P96" s="21"/>
      <c r="Q96" s="102">
        <v>23</v>
      </c>
      <c r="R96" s="103">
        <v>6900</v>
      </c>
      <c r="S96" s="21">
        <f>IFERROR(VLOOKUP(A96*1,Sheet1!$A$365:$V$533,22,0),0)</f>
        <v>2175</v>
      </c>
      <c r="T96" s="21">
        <f t="shared" si="14"/>
        <v>1725</v>
      </c>
      <c r="U96" s="21">
        <f t="shared" si="15"/>
        <v>-450</v>
      </c>
      <c r="V96" s="21">
        <f t="shared" si="16"/>
        <v>5175</v>
      </c>
      <c r="W96" s="21">
        <v>6900</v>
      </c>
      <c r="X96" s="21"/>
      <c r="Y96" s="13">
        <v>0</v>
      </c>
      <c r="Z96" s="21">
        <v>0</v>
      </c>
      <c r="AA96" s="21">
        <f t="shared" si="18"/>
        <v>0</v>
      </c>
      <c r="AB96" s="21">
        <f t="shared" si="19"/>
        <v>0</v>
      </c>
      <c r="AC96" s="135">
        <v>0</v>
      </c>
      <c r="AD96" s="21"/>
      <c r="AE96" s="76"/>
      <c r="AF96" s="15"/>
    </row>
    <row r="97" spans="1:32" s="11" customFormat="1" x14ac:dyDescent="0.3">
      <c r="A97" s="75">
        <v>2300</v>
      </c>
      <c r="B97" s="12" t="s">
        <v>83</v>
      </c>
      <c r="C97" s="12" t="s">
        <v>345</v>
      </c>
      <c r="D97" s="102">
        <v>10</v>
      </c>
      <c r="E97" s="102">
        <v>0</v>
      </c>
      <c r="F97" s="103">
        <v>13200</v>
      </c>
      <c r="G97" s="21">
        <f>VLOOKUP(A97*1,Sheet1!$A$2:$V$362,22,0)</f>
        <v>2640</v>
      </c>
      <c r="H97" s="124">
        <f t="shared" si="20"/>
        <v>3300</v>
      </c>
      <c r="I97" s="125">
        <f t="shared" si="21"/>
        <v>660</v>
      </c>
      <c r="J97" s="21">
        <f t="shared" si="17"/>
        <v>9900</v>
      </c>
      <c r="K97" s="21"/>
      <c r="L97" s="82"/>
      <c r="M97" s="21"/>
      <c r="N97" s="21"/>
      <c r="O97" s="21">
        <v>13200</v>
      </c>
      <c r="P97" s="21"/>
      <c r="Q97" s="102">
        <v>0</v>
      </c>
      <c r="R97" s="103">
        <v>0</v>
      </c>
      <c r="S97" s="21">
        <f>IFERROR(VLOOKUP(A97*1,Sheet1!$A$365:$V$533,22,0),0)</f>
        <v>0</v>
      </c>
      <c r="T97" s="21">
        <f t="shared" si="14"/>
        <v>0</v>
      </c>
      <c r="U97" s="21">
        <f t="shared" si="15"/>
        <v>0</v>
      </c>
      <c r="V97" s="21">
        <f t="shared" si="16"/>
        <v>0</v>
      </c>
      <c r="W97" s="21">
        <v>0</v>
      </c>
      <c r="X97" s="21"/>
      <c r="Y97" s="13">
        <v>3</v>
      </c>
      <c r="Z97" s="21">
        <v>5700</v>
      </c>
      <c r="AA97" s="21">
        <f t="shared" si="18"/>
        <v>1425</v>
      </c>
      <c r="AB97" s="21">
        <f t="shared" si="19"/>
        <v>4275</v>
      </c>
      <c r="AC97" s="135">
        <v>5700</v>
      </c>
      <c r="AD97" s="21"/>
      <c r="AE97" s="76"/>
      <c r="AF97" s="15"/>
    </row>
    <row r="98" spans="1:32" s="11" customFormat="1" x14ac:dyDescent="0.3">
      <c r="A98" s="75">
        <v>2312</v>
      </c>
      <c r="B98" s="12" t="s">
        <v>84</v>
      </c>
      <c r="C98" s="12" t="s">
        <v>345</v>
      </c>
      <c r="D98" s="102">
        <v>50</v>
      </c>
      <c r="E98" s="102">
        <v>0</v>
      </c>
      <c r="F98" s="103">
        <v>66000</v>
      </c>
      <c r="G98" s="21">
        <f>VLOOKUP(A98*1,Sheet1!$A$2:$V$362,22,0)</f>
        <v>18150</v>
      </c>
      <c r="H98" s="124">
        <f t="shared" si="20"/>
        <v>16500</v>
      </c>
      <c r="I98" s="125">
        <f t="shared" si="21"/>
        <v>-1650</v>
      </c>
      <c r="J98" s="21">
        <f t="shared" si="17"/>
        <v>49500</v>
      </c>
      <c r="K98" s="21"/>
      <c r="L98" s="82"/>
      <c r="M98" s="21"/>
      <c r="N98" s="21"/>
      <c r="O98" s="21">
        <v>66000</v>
      </c>
      <c r="P98" s="21"/>
      <c r="Q98" s="102">
        <v>10</v>
      </c>
      <c r="R98" s="103">
        <v>3000</v>
      </c>
      <c r="S98" s="21">
        <f>IFERROR(VLOOKUP(A98*1,Sheet1!$A$365:$V$533,22,0),0)</f>
        <v>675</v>
      </c>
      <c r="T98" s="21">
        <f t="shared" si="14"/>
        <v>750</v>
      </c>
      <c r="U98" s="21">
        <f t="shared" si="15"/>
        <v>75</v>
      </c>
      <c r="V98" s="21">
        <f t="shared" si="16"/>
        <v>2250</v>
      </c>
      <c r="W98" s="21">
        <v>3000</v>
      </c>
      <c r="X98" s="21"/>
      <c r="Y98" s="13">
        <v>2</v>
      </c>
      <c r="Z98" s="21">
        <v>3800</v>
      </c>
      <c r="AA98" s="21">
        <f t="shared" si="18"/>
        <v>950</v>
      </c>
      <c r="AB98" s="21">
        <f t="shared" si="19"/>
        <v>2850</v>
      </c>
      <c r="AC98" s="135">
        <v>3800</v>
      </c>
      <c r="AD98" s="21"/>
      <c r="AE98" s="76"/>
      <c r="AF98" s="15"/>
    </row>
    <row r="99" spans="1:32" s="11" customFormat="1" x14ac:dyDescent="0.3">
      <c r="A99" s="75">
        <v>2318</v>
      </c>
      <c r="B99" s="12" t="s">
        <v>85</v>
      </c>
      <c r="C99" s="12" t="s">
        <v>345</v>
      </c>
      <c r="D99" s="102">
        <v>7</v>
      </c>
      <c r="E99" s="102">
        <v>0</v>
      </c>
      <c r="F99" s="103">
        <v>9240</v>
      </c>
      <c r="G99" s="21">
        <f>VLOOKUP(A99*1,Sheet1!$A$2:$V$362,22,0)</f>
        <v>3630</v>
      </c>
      <c r="H99" s="124">
        <f t="shared" si="20"/>
        <v>2310</v>
      </c>
      <c r="I99" s="125">
        <f t="shared" si="21"/>
        <v>-1320</v>
      </c>
      <c r="J99" s="21">
        <f t="shared" si="17"/>
        <v>6930</v>
      </c>
      <c r="K99" s="21"/>
      <c r="L99" s="82"/>
      <c r="M99" s="21"/>
      <c r="N99" s="21"/>
      <c r="O99" s="21">
        <v>9240</v>
      </c>
      <c r="P99" s="21"/>
      <c r="Q99" s="102">
        <v>1</v>
      </c>
      <c r="R99" s="103">
        <v>300</v>
      </c>
      <c r="S99" s="21">
        <f>IFERROR(VLOOKUP(A99*1,Sheet1!$A$365:$V$533,22,0),0)</f>
        <v>225</v>
      </c>
      <c r="T99" s="21">
        <f t="shared" si="14"/>
        <v>75</v>
      </c>
      <c r="U99" s="21">
        <f t="shared" si="15"/>
        <v>-150</v>
      </c>
      <c r="V99" s="21">
        <f t="shared" si="16"/>
        <v>225</v>
      </c>
      <c r="W99" s="21">
        <v>300</v>
      </c>
      <c r="X99" s="21"/>
      <c r="Y99" s="13">
        <v>4</v>
      </c>
      <c r="Z99" s="21">
        <v>7600</v>
      </c>
      <c r="AA99" s="21">
        <f t="shared" si="18"/>
        <v>1900</v>
      </c>
      <c r="AB99" s="21">
        <f t="shared" si="19"/>
        <v>5700</v>
      </c>
      <c r="AC99" s="135">
        <v>7600</v>
      </c>
      <c r="AD99" s="21"/>
      <c r="AE99" s="76"/>
      <c r="AF99" s="15"/>
    </row>
    <row r="100" spans="1:32" s="11" customFormat="1" x14ac:dyDescent="0.3">
      <c r="A100" s="75">
        <v>2320</v>
      </c>
      <c r="B100" s="12" t="s">
        <v>86</v>
      </c>
      <c r="C100" s="12" t="s">
        <v>345</v>
      </c>
      <c r="D100" s="102">
        <v>62</v>
      </c>
      <c r="E100" s="102">
        <v>0</v>
      </c>
      <c r="F100" s="103">
        <v>81840</v>
      </c>
      <c r="G100" s="21">
        <f>VLOOKUP(A100*1,Sheet1!$A$2:$V$362,22,0)</f>
        <v>16500</v>
      </c>
      <c r="H100" s="124">
        <f t="shared" si="20"/>
        <v>20460</v>
      </c>
      <c r="I100" s="125">
        <f t="shared" si="21"/>
        <v>3960</v>
      </c>
      <c r="J100" s="21">
        <f t="shared" si="17"/>
        <v>61380</v>
      </c>
      <c r="K100" s="21"/>
      <c r="L100" s="82"/>
      <c r="M100" s="21"/>
      <c r="N100" s="21"/>
      <c r="O100" s="21">
        <v>81840</v>
      </c>
      <c r="P100" s="21"/>
      <c r="Q100" s="102">
        <v>0</v>
      </c>
      <c r="R100" s="103">
        <v>0</v>
      </c>
      <c r="S100" s="21">
        <f>IFERROR(VLOOKUP(A100*1,Sheet1!$A$365:$V$533,22,0),0)</f>
        <v>0</v>
      </c>
      <c r="T100" s="21">
        <f t="shared" si="14"/>
        <v>0</v>
      </c>
      <c r="U100" s="21">
        <f t="shared" si="15"/>
        <v>0</v>
      </c>
      <c r="V100" s="21">
        <f t="shared" si="16"/>
        <v>0</v>
      </c>
      <c r="W100" s="21">
        <v>0</v>
      </c>
      <c r="X100" s="21"/>
      <c r="Y100" s="13">
        <v>0</v>
      </c>
      <c r="Z100" s="21">
        <v>0</v>
      </c>
      <c r="AA100" s="21">
        <f t="shared" si="18"/>
        <v>0</v>
      </c>
      <c r="AB100" s="21">
        <f t="shared" si="19"/>
        <v>0</v>
      </c>
      <c r="AC100" s="135">
        <v>0</v>
      </c>
      <c r="AD100" s="21"/>
      <c r="AE100" s="76"/>
      <c r="AF100" s="15"/>
    </row>
    <row r="101" spans="1:32" s="11" customFormat="1" x14ac:dyDescent="0.3">
      <c r="A101" s="75">
        <v>2321</v>
      </c>
      <c r="B101" s="12" t="s">
        <v>87</v>
      </c>
      <c r="C101" s="12" t="s">
        <v>345</v>
      </c>
      <c r="D101" s="102">
        <v>17</v>
      </c>
      <c r="E101" s="102">
        <v>0</v>
      </c>
      <c r="F101" s="103">
        <v>22440</v>
      </c>
      <c r="G101" s="21">
        <f>VLOOKUP(A101*1,Sheet1!$A$2:$V$362,22,0)</f>
        <v>5610</v>
      </c>
      <c r="H101" s="124">
        <f t="shared" si="20"/>
        <v>5610</v>
      </c>
      <c r="I101" s="125">
        <f t="shared" si="21"/>
        <v>0</v>
      </c>
      <c r="J101" s="21">
        <f t="shared" si="17"/>
        <v>16830</v>
      </c>
      <c r="K101" s="21"/>
      <c r="L101" s="82"/>
      <c r="M101" s="21"/>
      <c r="N101" s="21"/>
      <c r="O101" s="21">
        <v>22440</v>
      </c>
      <c r="P101" s="21"/>
      <c r="Q101" s="102">
        <v>3</v>
      </c>
      <c r="R101" s="103">
        <v>900</v>
      </c>
      <c r="S101" s="21">
        <f>IFERROR(VLOOKUP(A101*1,Sheet1!$A$365:$V$533,22,0),0)</f>
        <v>150</v>
      </c>
      <c r="T101" s="21">
        <f t="shared" si="14"/>
        <v>225</v>
      </c>
      <c r="U101" s="21">
        <f t="shared" si="15"/>
        <v>75</v>
      </c>
      <c r="V101" s="21">
        <f t="shared" si="16"/>
        <v>675</v>
      </c>
      <c r="W101" s="21">
        <v>900</v>
      </c>
      <c r="X101" s="21"/>
      <c r="Y101" s="13">
        <v>0</v>
      </c>
      <c r="Z101" s="21">
        <v>0</v>
      </c>
      <c r="AA101" s="21">
        <f t="shared" si="18"/>
        <v>0</v>
      </c>
      <c r="AB101" s="21">
        <f t="shared" si="19"/>
        <v>0</v>
      </c>
      <c r="AC101" s="135">
        <v>0</v>
      </c>
      <c r="AD101" s="21"/>
      <c r="AE101" s="76"/>
      <c r="AF101" s="15"/>
    </row>
    <row r="102" spans="1:32" s="11" customFormat="1" x14ac:dyDescent="0.3">
      <c r="A102" s="75">
        <v>2322</v>
      </c>
      <c r="B102" s="12" t="s">
        <v>88</v>
      </c>
      <c r="C102" s="12" t="s">
        <v>345</v>
      </c>
      <c r="D102" s="102">
        <v>19</v>
      </c>
      <c r="E102" s="102">
        <v>0</v>
      </c>
      <c r="F102" s="103">
        <v>25080</v>
      </c>
      <c r="G102" s="21">
        <f>VLOOKUP(A102*1,Sheet1!$A$2:$V$362,22,0)</f>
        <v>6930</v>
      </c>
      <c r="H102" s="124">
        <f t="shared" si="20"/>
        <v>6270</v>
      </c>
      <c r="I102" s="125">
        <f t="shared" si="21"/>
        <v>-660</v>
      </c>
      <c r="J102" s="21">
        <f t="shared" si="17"/>
        <v>18810</v>
      </c>
      <c r="K102" s="21"/>
      <c r="L102" s="82"/>
      <c r="M102" s="21"/>
      <c r="N102" s="21"/>
      <c r="O102" s="21">
        <v>25080</v>
      </c>
      <c r="P102" s="21"/>
      <c r="Q102" s="102">
        <v>0</v>
      </c>
      <c r="R102" s="103">
        <v>0</v>
      </c>
      <c r="S102" s="21">
        <f>IFERROR(VLOOKUP(A102*1,Sheet1!$A$365:$V$533,22,0),0)</f>
        <v>75</v>
      </c>
      <c r="T102" s="21">
        <f t="shared" si="14"/>
        <v>0</v>
      </c>
      <c r="U102" s="21">
        <f t="shared" si="15"/>
        <v>-75</v>
      </c>
      <c r="V102" s="21">
        <f t="shared" si="16"/>
        <v>0</v>
      </c>
      <c r="W102" s="21">
        <v>0</v>
      </c>
      <c r="X102" s="21"/>
      <c r="Y102" s="13">
        <v>2</v>
      </c>
      <c r="Z102" s="21">
        <v>3800</v>
      </c>
      <c r="AA102" s="21">
        <f t="shared" si="18"/>
        <v>950</v>
      </c>
      <c r="AB102" s="21">
        <f t="shared" si="19"/>
        <v>2850</v>
      </c>
      <c r="AC102" s="135">
        <v>3800</v>
      </c>
      <c r="AD102" s="21"/>
      <c r="AE102" s="76"/>
      <c r="AF102" s="15"/>
    </row>
    <row r="103" spans="1:32" s="11" customFormat="1" x14ac:dyDescent="0.3">
      <c r="A103" s="75">
        <v>2326</v>
      </c>
      <c r="B103" s="12" t="s">
        <v>89</v>
      </c>
      <c r="C103" s="12" t="s">
        <v>345</v>
      </c>
      <c r="D103" s="102">
        <v>27</v>
      </c>
      <c r="E103" s="102">
        <v>0</v>
      </c>
      <c r="F103" s="103">
        <v>35640</v>
      </c>
      <c r="G103" s="21">
        <f>VLOOKUP(A103*1,Sheet1!$A$2:$V$362,22,0)</f>
        <v>7920</v>
      </c>
      <c r="H103" s="124">
        <f t="shared" si="20"/>
        <v>8910</v>
      </c>
      <c r="I103" s="125">
        <f t="shared" si="21"/>
        <v>990</v>
      </c>
      <c r="J103" s="21">
        <f t="shared" si="17"/>
        <v>26730</v>
      </c>
      <c r="K103" s="21"/>
      <c r="L103" s="82"/>
      <c r="M103" s="21"/>
      <c r="N103" s="21"/>
      <c r="O103" s="21">
        <v>35640</v>
      </c>
      <c r="P103" s="21"/>
      <c r="Q103" s="102">
        <v>0</v>
      </c>
      <c r="R103" s="103">
        <v>0</v>
      </c>
      <c r="S103" s="21">
        <f>IFERROR(VLOOKUP(A103*1,Sheet1!$A$365:$V$533,22,0),0)</f>
        <v>150</v>
      </c>
      <c r="T103" s="21">
        <f t="shared" si="14"/>
        <v>0</v>
      </c>
      <c r="U103" s="21">
        <f t="shared" si="15"/>
        <v>-150</v>
      </c>
      <c r="V103" s="21">
        <f t="shared" si="16"/>
        <v>0</v>
      </c>
      <c r="W103" s="21">
        <v>0</v>
      </c>
      <c r="X103" s="21"/>
      <c r="Y103" s="13">
        <v>1</v>
      </c>
      <c r="Z103" s="21">
        <v>1900</v>
      </c>
      <c r="AA103" s="21">
        <f t="shared" si="18"/>
        <v>475</v>
      </c>
      <c r="AB103" s="21">
        <f t="shared" si="19"/>
        <v>1425</v>
      </c>
      <c r="AC103" s="135">
        <v>1900</v>
      </c>
      <c r="AD103" s="21"/>
      <c r="AE103" s="76"/>
      <c r="AF103" s="15"/>
    </row>
    <row r="104" spans="1:32" s="11" customFormat="1" x14ac:dyDescent="0.3">
      <c r="A104" s="75">
        <v>2327</v>
      </c>
      <c r="B104" s="12" t="s">
        <v>90</v>
      </c>
      <c r="C104" s="12" t="s">
        <v>345</v>
      </c>
      <c r="D104" s="102">
        <v>8</v>
      </c>
      <c r="E104" s="102">
        <v>0</v>
      </c>
      <c r="F104" s="103">
        <v>10560</v>
      </c>
      <c r="G104" s="21">
        <f>VLOOKUP(A104*1,Sheet1!$A$2:$V$362,22,0)</f>
        <v>2640</v>
      </c>
      <c r="H104" s="124">
        <f t="shared" si="20"/>
        <v>2640</v>
      </c>
      <c r="I104" s="125">
        <f t="shared" si="21"/>
        <v>0</v>
      </c>
      <c r="J104" s="21">
        <f t="shared" si="17"/>
        <v>7920</v>
      </c>
      <c r="K104" s="21"/>
      <c r="L104" s="82"/>
      <c r="M104" s="21"/>
      <c r="N104" s="21"/>
      <c r="O104" s="21">
        <v>10560</v>
      </c>
      <c r="P104" s="21"/>
      <c r="Q104" s="102">
        <v>1</v>
      </c>
      <c r="R104" s="103">
        <v>300</v>
      </c>
      <c r="S104" s="21">
        <f>IFERROR(VLOOKUP(A104*1,Sheet1!$A$365:$V$533,22,0),0)</f>
        <v>0</v>
      </c>
      <c r="T104" s="21">
        <f t="shared" si="14"/>
        <v>75</v>
      </c>
      <c r="U104" s="21">
        <f t="shared" si="15"/>
        <v>75</v>
      </c>
      <c r="V104" s="21">
        <f t="shared" si="16"/>
        <v>225</v>
      </c>
      <c r="W104" s="21">
        <v>300</v>
      </c>
      <c r="X104" s="21"/>
      <c r="Y104" s="13">
        <v>0</v>
      </c>
      <c r="Z104" s="21">
        <v>0</v>
      </c>
      <c r="AA104" s="21">
        <f t="shared" si="18"/>
        <v>0</v>
      </c>
      <c r="AB104" s="21">
        <f t="shared" si="19"/>
        <v>0</v>
      </c>
      <c r="AC104" s="135">
        <v>0</v>
      </c>
      <c r="AD104" s="21"/>
      <c r="AE104" s="76"/>
      <c r="AF104" s="15"/>
    </row>
    <row r="105" spans="1:32" s="11" customFormat="1" x14ac:dyDescent="0.3">
      <c r="A105" s="75">
        <v>2328</v>
      </c>
      <c r="B105" s="12" t="s">
        <v>91</v>
      </c>
      <c r="C105" s="12" t="s">
        <v>345</v>
      </c>
      <c r="D105" s="102">
        <v>27</v>
      </c>
      <c r="E105" s="102">
        <v>0</v>
      </c>
      <c r="F105" s="103">
        <v>35640</v>
      </c>
      <c r="G105" s="21">
        <f>VLOOKUP(A105*1,Sheet1!$A$2:$V$362,22,0)</f>
        <v>6600</v>
      </c>
      <c r="H105" s="124">
        <f t="shared" si="20"/>
        <v>8910</v>
      </c>
      <c r="I105" s="125">
        <f t="shared" si="21"/>
        <v>2310</v>
      </c>
      <c r="J105" s="21">
        <f t="shared" si="17"/>
        <v>26730</v>
      </c>
      <c r="K105" s="21"/>
      <c r="L105" s="82"/>
      <c r="M105" s="21"/>
      <c r="N105" s="21"/>
      <c r="O105" s="21">
        <v>35640</v>
      </c>
      <c r="P105" s="21"/>
      <c r="Q105" s="102">
        <v>0</v>
      </c>
      <c r="R105" s="103">
        <v>0</v>
      </c>
      <c r="S105" s="21">
        <f>IFERROR(VLOOKUP(A105*1,Sheet1!$A$365:$V$533,22,0),0)</f>
        <v>0</v>
      </c>
      <c r="T105" s="21">
        <f t="shared" si="14"/>
        <v>0</v>
      </c>
      <c r="U105" s="21">
        <f t="shared" si="15"/>
        <v>0</v>
      </c>
      <c r="V105" s="21">
        <f t="shared" si="16"/>
        <v>0</v>
      </c>
      <c r="W105" s="21">
        <v>0</v>
      </c>
      <c r="X105" s="21"/>
      <c r="Y105" s="13">
        <v>2</v>
      </c>
      <c r="Z105" s="21">
        <v>3800</v>
      </c>
      <c r="AA105" s="21">
        <f t="shared" si="18"/>
        <v>950</v>
      </c>
      <c r="AB105" s="21">
        <f t="shared" si="19"/>
        <v>2850</v>
      </c>
      <c r="AC105" s="135">
        <v>3800</v>
      </c>
      <c r="AD105" s="21"/>
      <c r="AE105" s="76"/>
      <c r="AF105" s="15"/>
    </row>
    <row r="106" spans="1:32" s="11" customFormat="1" x14ac:dyDescent="0.3">
      <c r="A106" s="75">
        <v>2329</v>
      </c>
      <c r="B106" s="12" t="s">
        <v>92</v>
      </c>
      <c r="C106" s="12" t="s">
        <v>345</v>
      </c>
      <c r="D106" s="102">
        <v>42</v>
      </c>
      <c r="E106" s="102">
        <v>0</v>
      </c>
      <c r="F106" s="103">
        <v>55440</v>
      </c>
      <c r="G106" s="21">
        <f>VLOOKUP(A106*1,Sheet1!$A$2:$V$362,22,0)</f>
        <v>15840</v>
      </c>
      <c r="H106" s="124">
        <f t="shared" si="20"/>
        <v>13860</v>
      </c>
      <c r="I106" s="125">
        <f t="shared" si="21"/>
        <v>-1980</v>
      </c>
      <c r="J106" s="21">
        <f t="shared" si="17"/>
        <v>41580</v>
      </c>
      <c r="K106" s="21"/>
      <c r="L106" s="82"/>
      <c r="M106" s="21"/>
      <c r="N106" s="21"/>
      <c r="O106" s="21">
        <v>55440</v>
      </c>
      <c r="P106" s="21"/>
      <c r="Q106" s="102">
        <v>0</v>
      </c>
      <c r="R106" s="103">
        <v>0</v>
      </c>
      <c r="S106" s="21">
        <f>IFERROR(VLOOKUP(A106*1,Sheet1!$A$365:$V$533,22,0),0)</f>
        <v>0</v>
      </c>
      <c r="T106" s="21">
        <f t="shared" si="14"/>
        <v>0</v>
      </c>
      <c r="U106" s="21">
        <f t="shared" si="15"/>
        <v>0</v>
      </c>
      <c r="V106" s="21">
        <f t="shared" si="16"/>
        <v>0</v>
      </c>
      <c r="W106" s="21">
        <v>0</v>
      </c>
      <c r="X106" s="21"/>
      <c r="Y106" s="13">
        <v>5</v>
      </c>
      <c r="Z106" s="21">
        <v>9500</v>
      </c>
      <c r="AA106" s="21">
        <f t="shared" si="18"/>
        <v>2375</v>
      </c>
      <c r="AB106" s="21">
        <f t="shared" si="19"/>
        <v>7125</v>
      </c>
      <c r="AC106" s="135">
        <v>9500</v>
      </c>
      <c r="AD106" s="21"/>
      <c r="AE106" s="76"/>
      <c r="AF106" s="15"/>
    </row>
    <row r="107" spans="1:32" s="11" customFormat="1" x14ac:dyDescent="0.3">
      <c r="A107" s="75">
        <v>2337</v>
      </c>
      <c r="B107" s="12" t="s">
        <v>93</v>
      </c>
      <c r="C107" s="12" t="s">
        <v>345</v>
      </c>
      <c r="D107" s="102">
        <v>33</v>
      </c>
      <c r="E107" s="102">
        <v>0</v>
      </c>
      <c r="F107" s="103">
        <v>43560</v>
      </c>
      <c r="G107" s="21">
        <f>VLOOKUP(A107*1,Sheet1!$A$2:$V$362,22,0)</f>
        <v>10230</v>
      </c>
      <c r="H107" s="124">
        <f t="shared" si="20"/>
        <v>10890</v>
      </c>
      <c r="I107" s="125">
        <f t="shared" si="21"/>
        <v>660</v>
      </c>
      <c r="J107" s="21">
        <f t="shared" si="17"/>
        <v>32670</v>
      </c>
      <c r="K107" s="21"/>
      <c r="L107" s="82"/>
      <c r="M107" s="21"/>
      <c r="N107" s="21"/>
      <c r="O107" s="21">
        <v>43560</v>
      </c>
      <c r="P107" s="21"/>
      <c r="Q107" s="102">
        <v>0</v>
      </c>
      <c r="R107" s="103">
        <v>0</v>
      </c>
      <c r="S107" s="21">
        <f>IFERROR(VLOOKUP(A107*1,Sheet1!$A$365:$V$533,22,0),0)</f>
        <v>0</v>
      </c>
      <c r="T107" s="21">
        <f t="shared" si="14"/>
        <v>0</v>
      </c>
      <c r="U107" s="21">
        <f t="shared" si="15"/>
        <v>0</v>
      </c>
      <c r="V107" s="21">
        <f t="shared" si="16"/>
        <v>0</v>
      </c>
      <c r="W107" s="21">
        <v>0</v>
      </c>
      <c r="X107" s="21"/>
      <c r="Y107" s="13">
        <v>4</v>
      </c>
      <c r="Z107" s="21">
        <v>7600</v>
      </c>
      <c r="AA107" s="21">
        <f t="shared" si="18"/>
        <v>1900</v>
      </c>
      <c r="AB107" s="21">
        <f t="shared" si="19"/>
        <v>5700</v>
      </c>
      <c r="AC107" s="135">
        <v>7600</v>
      </c>
      <c r="AD107" s="21"/>
      <c r="AE107" s="76"/>
      <c r="AF107" s="15"/>
    </row>
    <row r="108" spans="1:32" s="11" customFormat="1" x14ac:dyDescent="0.3">
      <c r="A108" s="75">
        <v>2340</v>
      </c>
      <c r="B108" s="12" t="s">
        <v>94</v>
      </c>
      <c r="C108" s="12" t="s">
        <v>345</v>
      </c>
      <c r="D108" s="102">
        <v>79</v>
      </c>
      <c r="E108" s="102">
        <v>0</v>
      </c>
      <c r="F108" s="103">
        <v>104280</v>
      </c>
      <c r="G108" s="21">
        <f>VLOOKUP(A108*1,Sheet1!$A$2:$V$362,22,0)</f>
        <v>26730</v>
      </c>
      <c r="H108" s="124">
        <f t="shared" si="20"/>
        <v>26070</v>
      </c>
      <c r="I108" s="125">
        <f t="shared" si="21"/>
        <v>-660</v>
      </c>
      <c r="J108" s="21">
        <f t="shared" si="17"/>
        <v>78210</v>
      </c>
      <c r="K108" s="21"/>
      <c r="L108" s="82"/>
      <c r="M108" s="21"/>
      <c r="N108" s="21"/>
      <c r="O108" s="21">
        <v>104280</v>
      </c>
      <c r="P108" s="21"/>
      <c r="Q108" s="102">
        <v>1</v>
      </c>
      <c r="R108" s="103">
        <v>300</v>
      </c>
      <c r="S108" s="21">
        <f>IFERROR(VLOOKUP(A108*1,Sheet1!$A$365:$V$533,22,0),0)</f>
        <v>0</v>
      </c>
      <c r="T108" s="21">
        <f t="shared" si="14"/>
        <v>75</v>
      </c>
      <c r="U108" s="21">
        <f t="shared" si="15"/>
        <v>75</v>
      </c>
      <c r="V108" s="21">
        <f t="shared" si="16"/>
        <v>225</v>
      </c>
      <c r="W108" s="21">
        <v>300</v>
      </c>
      <c r="X108" s="21"/>
      <c r="Y108" s="13">
        <v>0</v>
      </c>
      <c r="Z108" s="21">
        <v>0</v>
      </c>
      <c r="AA108" s="21">
        <f t="shared" si="18"/>
        <v>0</v>
      </c>
      <c r="AB108" s="21">
        <f t="shared" si="19"/>
        <v>0</v>
      </c>
      <c r="AC108" s="135">
        <v>0</v>
      </c>
      <c r="AD108" s="21"/>
      <c r="AE108" s="76"/>
      <c r="AF108" s="15"/>
    </row>
    <row r="109" spans="1:32" s="11" customFormat="1" x14ac:dyDescent="0.3">
      <c r="A109" s="75">
        <v>2345</v>
      </c>
      <c r="B109" s="12" t="s">
        <v>95</v>
      </c>
      <c r="C109" s="12" t="s">
        <v>345</v>
      </c>
      <c r="D109" s="102">
        <v>45</v>
      </c>
      <c r="E109" s="102">
        <v>0</v>
      </c>
      <c r="F109" s="103">
        <v>59400</v>
      </c>
      <c r="G109" s="21">
        <f>VLOOKUP(A109*1,Sheet1!$A$2:$V$362,22,0)</f>
        <v>13530</v>
      </c>
      <c r="H109" s="124">
        <f t="shared" si="20"/>
        <v>14850</v>
      </c>
      <c r="I109" s="125">
        <f t="shared" si="21"/>
        <v>1320</v>
      </c>
      <c r="J109" s="21">
        <f t="shared" si="17"/>
        <v>44550</v>
      </c>
      <c r="K109" s="21"/>
      <c r="L109" s="82"/>
      <c r="M109" s="21"/>
      <c r="N109" s="21"/>
      <c r="O109" s="21">
        <v>59400</v>
      </c>
      <c r="P109" s="21"/>
      <c r="Q109" s="102">
        <v>0</v>
      </c>
      <c r="R109" s="103">
        <v>0</v>
      </c>
      <c r="S109" s="21">
        <f>IFERROR(VLOOKUP(A109*1,Sheet1!$A$365:$V$533,22,0),0)</f>
        <v>0</v>
      </c>
      <c r="T109" s="21">
        <f t="shared" si="14"/>
        <v>0</v>
      </c>
      <c r="U109" s="21">
        <f t="shared" si="15"/>
        <v>0</v>
      </c>
      <c r="V109" s="21">
        <f t="shared" si="16"/>
        <v>0</v>
      </c>
      <c r="W109" s="21">
        <v>0</v>
      </c>
      <c r="X109" s="21"/>
      <c r="Y109" s="13">
        <v>1</v>
      </c>
      <c r="Z109" s="21">
        <v>1900</v>
      </c>
      <c r="AA109" s="21">
        <f t="shared" si="18"/>
        <v>475</v>
      </c>
      <c r="AB109" s="21">
        <f t="shared" si="19"/>
        <v>1425</v>
      </c>
      <c r="AC109" s="135">
        <v>1900</v>
      </c>
      <c r="AD109" s="21"/>
      <c r="AE109" s="76"/>
      <c r="AF109" s="15"/>
    </row>
    <row r="110" spans="1:32" s="11" customFormat="1" x14ac:dyDescent="0.3">
      <c r="A110" s="75">
        <v>2431</v>
      </c>
      <c r="B110" s="12" t="s">
        <v>96</v>
      </c>
      <c r="C110" s="12" t="s">
        <v>345</v>
      </c>
      <c r="D110" s="102">
        <v>104</v>
      </c>
      <c r="E110" s="102">
        <v>0</v>
      </c>
      <c r="F110" s="103">
        <v>137280</v>
      </c>
      <c r="G110" s="21">
        <f>VLOOKUP(A110*1,Sheet1!$A$2:$V$362,22,0)</f>
        <v>39270</v>
      </c>
      <c r="H110" s="124">
        <f t="shared" si="20"/>
        <v>34320</v>
      </c>
      <c r="I110" s="125">
        <f t="shared" si="21"/>
        <v>-4950</v>
      </c>
      <c r="J110" s="21">
        <f t="shared" si="17"/>
        <v>102960</v>
      </c>
      <c r="K110" s="21"/>
      <c r="L110" s="82"/>
      <c r="M110" s="21"/>
      <c r="N110" s="21"/>
      <c r="O110" s="21">
        <v>137280</v>
      </c>
      <c r="P110" s="21"/>
      <c r="Q110" s="102">
        <v>0</v>
      </c>
      <c r="R110" s="103">
        <v>0</v>
      </c>
      <c r="S110" s="21">
        <f>IFERROR(VLOOKUP(A110*1,Sheet1!$A$365:$V$533,22,0),0)</f>
        <v>0</v>
      </c>
      <c r="T110" s="21">
        <f t="shared" si="14"/>
        <v>0</v>
      </c>
      <c r="U110" s="21">
        <f t="shared" si="15"/>
        <v>0</v>
      </c>
      <c r="V110" s="21">
        <f t="shared" si="16"/>
        <v>0</v>
      </c>
      <c r="W110" s="21">
        <v>0</v>
      </c>
      <c r="X110" s="21"/>
      <c r="Y110" s="13">
        <v>1</v>
      </c>
      <c r="Z110" s="21">
        <v>1900</v>
      </c>
      <c r="AA110" s="21">
        <f t="shared" si="18"/>
        <v>475</v>
      </c>
      <c r="AB110" s="21">
        <f t="shared" si="19"/>
        <v>1425</v>
      </c>
      <c r="AC110" s="135">
        <v>1900</v>
      </c>
      <c r="AD110" s="21"/>
      <c r="AE110" s="76"/>
      <c r="AF110" s="15"/>
    </row>
    <row r="111" spans="1:32" s="11" customFormat="1" x14ac:dyDescent="0.3">
      <c r="A111" s="75">
        <v>2434</v>
      </c>
      <c r="B111" s="12" t="s">
        <v>97</v>
      </c>
      <c r="C111" s="12" t="s">
        <v>345</v>
      </c>
      <c r="D111" s="102">
        <v>219</v>
      </c>
      <c r="E111" s="102">
        <v>0</v>
      </c>
      <c r="F111" s="103">
        <v>289080</v>
      </c>
      <c r="G111" s="21">
        <f>VLOOKUP(A111*1,Sheet1!$A$2:$V$362,22,0)</f>
        <v>73260</v>
      </c>
      <c r="H111" s="124">
        <f t="shared" si="20"/>
        <v>72270</v>
      </c>
      <c r="I111" s="125">
        <f t="shared" si="21"/>
        <v>-990</v>
      </c>
      <c r="J111" s="21">
        <f t="shared" si="17"/>
        <v>216810</v>
      </c>
      <c r="K111" s="21"/>
      <c r="L111" s="82"/>
      <c r="M111" s="21"/>
      <c r="N111" s="21"/>
      <c r="O111" s="21">
        <v>289080</v>
      </c>
      <c r="P111" s="21"/>
      <c r="Q111" s="102">
        <v>0</v>
      </c>
      <c r="R111" s="103">
        <v>0</v>
      </c>
      <c r="S111" s="21">
        <f>IFERROR(VLOOKUP(A111*1,Sheet1!$A$365:$V$533,22,0),0)</f>
        <v>0</v>
      </c>
      <c r="T111" s="21">
        <f t="shared" si="14"/>
        <v>0</v>
      </c>
      <c r="U111" s="21">
        <f t="shared" si="15"/>
        <v>0</v>
      </c>
      <c r="V111" s="21">
        <f t="shared" si="16"/>
        <v>0</v>
      </c>
      <c r="W111" s="21">
        <v>0</v>
      </c>
      <c r="X111" s="21"/>
      <c r="Y111" s="13">
        <v>0</v>
      </c>
      <c r="Z111" s="21">
        <v>0</v>
      </c>
      <c r="AA111" s="21">
        <f t="shared" si="18"/>
        <v>0</v>
      </c>
      <c r="AB111" s="21">
        <f t="shared" si="19"/>
        <v>0</v>
      </c>
      <c r="AC111" s="135">
        <v>0</v>
      </c>
      <c r="AD111" s="21"/>
      <c r="AE111" s="76"/>
      <c r="AF111" s="15"/>
    </row>
    <row r="112" spans="1:32" s="11" customFormat="1" x14ac:dyDescent="0.3">
      <c r="A112" s="75">
        <v>2444</v>
      </c>
      <c r="B112" s="12" t="s">
        <v>98</v>
      </c>
      <c r="C112" s="12" t="s">
        <v>345</v>
      </c>
      <c r="D112" s="102">
        <v>78</v>
      </c>
      <c r="E112" s="102">
        <v>0</v>
      </c>
      <c r="F112" s="103">
        <v>102960</v>
      </c>
      <c r="G112" s="21">
        <f>VLOOKUP(A112*1,Sheet1!$A$2:$V$362,22,0)</f>
        <v>31020</v>
      </c>
      <c r="H112" s="124">
        <f t="shared" si="20"/>
        <v>25740</v>
      </c>
      <c r="I112" s="125">
        <f t="shared" si="21"/>
        <v>-5280</v>
      </c>
      <c r="J112" s="21">
        <f t="shared" si="17"/>
        <v>77220</v>
      </c>
      <c r="K112" s="21"/>
      <c r="L112" s="82"/>
      <c r="M112" s="21"/>
      <c r="N112" s="21"/>
      <c r="O112" s="21">
        <v>102960</v>
      </c>
      <c r="P112" s="21"/>
      <c r="Q112" s="102">
        <v>0</v>
      </c>
      <c r="R112" s="103">
        <v>0</v>
      </c>
      <c r="S112" s="21">
        <f>IFERROR(VLOOKUP(A112*1,Sheet1!$A$365:$V$533,22,0),0)</f>
        <v>0</v>
      </c>
      <c r="T112" s="21">
        <f t="shared" si="14"/>
        <v>0</v>
      </c>
      <c r="U112" s="21">
        <f t="shared" si="15"/>
        <v>0</v>
      </c>
      <c r="V112" s="21">
        <f t="shared" si="16"/>
        <v>0</v>
      </c>
      <c r="W112" s="21">
        <v>0</v>
      </c>
      <c r="X112" s="21"/>
      <c r="Y112" s="13">
        <v>1</v>
      </c>
      <c r="Z112" s="21">
        <v>1900</v>
      </c>
      <c r="AA112" s="21">
        <f t="shared" si="18"/>
        <v>475</v>
      </c>
      <c r="AB112" s="21">
        <f t="shared" si="19"/>
        <v>1425</v>
      </c>
      <c r="AC112" s="135">
        <v>1900</v>
      </c>
      <c r="AD112" s="21"/>
      <c r="AE112" s="76"/>
      <c r="AF112" s="15"/>
    </row>
    <row r="113" spans="1:32" s="11" customFormat="1" x14ac:dyDescent="0.3">
      <c r="A113" s="75">
        <v>2454</v>
      </c>
      <c r="B113" s="12" t="s">
        <v>99</v>
      </c>
      <c r="C113" s="12" t="s">
        <v>345</v>
      </c>
      <c r="D113" s="102">
        <v>54</v>
      </c>
      <c r="E113" s="102">
        <v>0</v>
      </c>
      <c r="F113" s="103">
        <v>71280</v>
      </c>
      <c r="G113" s="21">
        <f>VLOOKUP(A113*1,Sheet1!$A$2:$V$362,22,0)</f>
        <v>18150</v>
      </c>
      <c r="H113" s="124">
        <f t="shared" si="20"/>
        <v>17820</v>
      </c>
      <c r="I113" s="125">
        <f t="shared" si="21"/>
        <v>-330</v>
      </c>
      <c r="J113" s="21">
        <f t="shared" si="17"/>
        <v>53460</v>
      </c>
      <c r="K113" s="21"/>
      <c r="L113" s="82"/>
      <c r="M113" s="21"/>
      <c r="N113" s="21"/>
      <c r="O113" s="21">
        <v>71280</v>
      </c>
      <c r="P113" s="21"/>
      <c r="Q113" s="102">
        <v>0</v>
      </c>
      <c r="R113" s="103">
        <v>0</v>
      </c>
      <c r="S113" s="21">
        <f>IFERROR(VLOOKUP(A113*1,Sheet1!$A$365:$V$533,22,0),0)</f>
        <v>150</v>
      </c>
      <c r="T113" s="21">
        <f t="shared" si="14"/>
        <v>0</v>
      </c>
      <c r="U113" s="21">
        <f t="shared" si="15"/>
        <v>-150</v>
      </c>
      <c r="V113" s="21">
        <f t="shared" si="16"/>
        <v>0</v>
      </c>
      <c r="W113" s="21">
        <v>0</v>
      </c>
      <c r="X113" s="21"/>
      <c r="Y113" s="13">
        <v>0</v>
      </c>
      <c r="Z113" s="21">
        <v>0</v>
      </c>
      <c r="AA113" s="21">
        <f t="shared" si="18"/>
        <v>0</v>
      </c>
      <c r="AB113" s="21">
        <f t="shared" si="19"/>
        <v>0</v>
      </c>
      <c r="AC113" s="135">
        <v>0</v>
      </c>
      <c r="AD113" s="21"/>
      <c r="AE113" s="76"/>
      <c r="AF113" s="15"/>
    </row>
    <row r="114" spans="1:32" s="11" customFormat="1" x14ac:dyDescent="0.3">
      <c r="A114" s="75">
        <v>2459</v>
      </c>
      <c r="B114" s="12" t="s">
        <v>100</v>
      </c>
      <c r="C114" s="12" t="s">
        <v>345</v>
      </c>
      <c r="D114" s="102">
        <v>6</v>
      </c>
      <c r="E114" s="102">
        <v>0</v>
      </c>
      <c r="F114" s="103">
        <v>7920</v>
      </c>
      <c r="G114" s="21">
        <f>VLOOKUP(A114*1,Sheet1!$A$2:$V$362,22,0)</f>
        <v>2970</v>
      </c>
      <c r="H114" s="124">
        <f t="shared" si="20"/>
        <v>1980</v>
      </c>
      <c r="I114" s="125">
        <f t="shared" si="21"/>
        <v>-990</v>
      </c>
      <c r="J114" s="21">
        <f t="shared" si="17"/>
        <v>5940</v>
      </c>
      <c r="K114" s="21"/>
      <c r="L114" s="82"/>
      <c r="M114" s="21"/>
      <c r="N114" s="21"/>
      <c r="O114" s="21">
        <v>7920</v>
      </c>
      <c r="P114" s="21"/>
      <c r="Q114" s="102">
        <v>2</v>
      </c>
      <c r="R114" s="103">
        <v>600</v>
      </c>
      <c r="S114" s="21">
        <f>IFERROR(VLOOKUP(A114*1,Sheet1!$A$365:$V$533,22,0),0)</f>
        <v>150</v>
      </c>
      <c r="T114" s="21">
        <f t="shared" si="14"/>
        <v>150</v>
      </c>
      <c r="U114" s="21">
        <f t="shared" si="15"/>
        <v>0</v>
      </c>
      <c r="V114" s="21">
        <f t="shared" si="16"/>
        <v>450</v>
      </c>
      <c r="W114" s="21">
        <v>600</v>
      </c>
      <c r="X114" s="21"/>
      <c r="Y114" s="13">
        <v>0</v>
      </c>
      <c r="Z114" s="21">
        <v>0</v>
      </c>
      <c r="AA114" s="21">
        <f t="shared" si="18"/>
        <v>0</v>
      </c>
      <c r="AB114" s="21">
        <f t="shared" si="19"/>
        <v>0</v>
      </c>
      <c r="AC114" s="135">
        <v>0</v>
      </c>
      <c r="AD114" s="21"/>
      <c r="AE114" s="76"/>
      <c r="AF114" s="15"/>
    </row>
    <row r="115" spans="1:32" s="11" customFormat="1" x14ac:dyDescent="0.3">
      <c r="A115" s="75">
        <v>2463</v>
      </c>
      <c r="B115" s="12" t="s">
        <v>101</v>
      </c>
      <c r="C115" s="12" t="s">
        <v>345</v>
      </c>
      <c r="D115" s="102">
        <v>57</v>
      </c>
      <c r="E115" s="102">
        <v>0</v>
      </c>
      <c r="F115" s="103">
        <v>75240</v>
      </c>
      <c r="G115" s="21">
        <f>VLOOKUP(A115*1,Sheet1!$A$2:$V$362,22,0)</f>
        <v>17820</v>
      </c>
      <c r="H115" s="124">
        <f t="shared" si="20"/>
        <v>18810</v>
      </c>
      <c r="I115" s="125">
        <f t="shared" si="21"/>
        <v>990</v>
      </c>
      <c r="J115" s="21">
        <f t="shared" si="17"/>
        <v>56430</v>
      </c>
      <c r="K115" s="21"/>
      <c r="L115" s="82"/>
      <c r="M115" s="21"/>
      <c r="N115" s="21"/>
      <c r="O115" s="21">
        <v>75240</v>
      </c>
      <c r="P115" s="21"/>
      <c r="Q115" s="102">
        <v>4</v>
      </c>
      <c r="R115" s="103">
        <v>1200</v>
      </c>
      <c r="S115" s="21">
        <f>IFERROR(VLOOKUP(A115*1,Sheet1!$A$365:$V$533,22,0),0)</f>
        <v>225</v>
      </c>
      <c r="T115" s="21">
        <f t="shared" si="14"/>
        <v>300</v>
      </c>
      <c r="U115" s="21">
        <f t="shared" si="15"/>
        <v>75</v>
      </c>
      <c r="V115" s="21">
        <f t="shared" si="16"/>
        <v>900</v>
      </c>
      <c r="W115" s="21">
        <v>1200</v>
      </c>
      <c r="X115" s="21"/>
      <c r="Y115" s="13">
        <v>2</v>
      </c>
      <c r="Z115" s="21">
        <v>3800</v>
      </c>
      <c r="AA115" s="21">
        <f t="shared" si="18"/>
        <v>950</v>
      </c>
      <c r="AB115" s="21">
        <f t="shared" si="19"/>
        <v>2850</v>
      </c>
      <c r="AC115" s="135">
        <v>3800</v>
      </c>
      <c r="AD115" s="21"/>
      <c r="AE115" s="76"/>
      <c r="AF115" s="15"/>
    </row>
    <row r="116" spans="1:32" s="11" customFormat="1" x14ac:dyDescent="0.3">
      <c r="A116" s="75">
        <v>2465</v>
      </c>
      <c r="B116" s="12" t="s">
        <v>102</v>
      </c>
      <c r="C116" s="12" t="s">
        <v>345</v>
      </c>
      <c r="D116" s="102">
        <v>17</v>
      </c>
      <c r="E116" s="102">
        <v>0</v>
      </c>
      <c r="F116" s="103">
        <v>22440</v>
      </c>
      <c r="G116" s="21">
        <f>VLOOKUP(A116*1,Sheet1!$A$2:$V$362,22,0)</f>
        <v>3960</v>
      </c>
      <c r="H116" s="124">
        <f t="shared" si="20"/>
        <v>5610</v>
      </c>
      <c r="I116" s="125">
        <f t="shared" si="21"/>
        <v>1650</v>
      </c>
      <c r="J116" s="21">
        <f t="shared" si="17"/>
        <v>16830</v>
      </c>
      <c r="K116" s="21"/>
      <c r="L116" s="82"/>
      <c r="M116" s="21"/>
      <c r="N116" s="21"/>
      <c r="O116" s="21">
        <v>22440</v>
      </c>
      <c r="P116" s="21"/>
      <c r="Q116" s="102">
        <v>0</v>
      </c>
      <c r="R116" s="103">
        <v>0</v>
      </c>
      <c r="S116" s="21">
        <f>IFERROR(VLOOKUP(A116*1,Sheet1!$A$365:$V$533,22,0),0)</f>
        <v>0</v>
      </c>
      <c r="T116" s="21">
        <f t="shared" si="14"/>
        <v>0</v>
      </c>
      <c r="U116" s="21">
        <f t="shared" si="15"/>
        <v>0</v>
      </c>
      <c r="V116" s="21">
        <f t="shared" si="16"/>
        <v>0</v>
      </c>
      <c r="W116" s="21">
        <v>0</v>
      </c>
      <c r="X116" s="21"/>
      <c r="Y116" s="13">
        <v>5</v>
      </c>
      <c r="Z116" s="21">
        <v>9500</v>
      </c>
      <c r="AA116" s="21">
        <f t="shared" si="18"/>
        <v>2375</v>
      </c>
      <c r="AB116" s="21">
        <f t="shared" si="19"/>
        <v>7125</v>
      </c>
      <c r="AC116" s="135">
        <v>9500</v>
      </c>
      <c r="AD116" s="21"/>
      <c r="AE116" s="76"/>
      <c r="AF116" s="15"/>
    </row>
    <row r="117" spans="1:32" s="11" customFormat="1" x14ac:dyDescent="0.3">
      <c r="A117" s="75">
        <v>2471</v>
      </c>
      <c r="B117" s="12" t="s">
        <v>103</v>
      </c>
      <c r="C117" s="12" t="s">
        <v>345</v>
      </c>
      <c r="D117" s="102">
        <v>108</v>
      </c>
      <c r="E117" s="102">
        <v>0</v>
      </c>
      <c r="F117" s="103">
        <v>142560</v>
      </c>
      <c r="G117" s="21">
        <f>VLOOKUP(A117*1,Sheet1!$A$2:$V$362,22,0)</f>
        <v>30360</v>
      </c>
      <c r="H117" s="124">
        <f t="shared" si="20"/>
        <v>35640</v>
      </c>
      <c r="I117" s="125">
        <f t="shared" si="21"/>
        <v>5280</v>
      </c>
      <c r="J117" s="21">
        <f t="shared" si="17"/>
        <v>106920</v>
      </c>
      <c r="K117" s="21"/>
      <c r="L117" s="82"/>
      <c r="M117" s="21"/>
      <c r="N117" s="21"/>
      <c r="O117" s="21">
        <v>142560</v>
      </c>
      <c r="P117" s="21"/>
      <c r="Q117" s="102">
        <v>6</v>
      </c>
      <c r="R117" s="103">
        <v>1800</v>
      </c>
      <c r="S117" s="21">
        <f>IFERROR(VLOOKUP(A117*1,Sheet1!$A$365:$V$533,22,0),0)</f>
        <v>450</v>
      </c>
      <c r="T117" s="21">
        <f t="shared" si="14"/>
        <v>450</v>
      </c>
      <c r="U117" s="21">
        <f t="shared" si="15"/>
        <v>0</v>
      </c>
      <c r="V117" s="21">
        <f t="shared" si="16"/>
        <v>1350</v>
      </c>
      <c r="W117" s="21">
        <v>1800</v>
      </c>
      <c r="X117" s="21"/>
      <c r="Y117" s="13">
        <v>2</v>
      </c>
      <c r="Z117" s="21">
        <v>3800</v>
      </c>
      <c r="AA117" s="21">
        <f t="shared" si="18"/>
        <v>950</v>
      </c>
      <c r="AB117" s="21">
        <f t="shared" si="19"/>
        <v>2850</v>
      </c>
      <c r="AC117" s="135">
        <v>3800</v>
      </c>
      <c r="AD117" s="21"/>
      <c r="AE117" s="76"/>
      <c r="AF117" s="15"/>
    </row>
    <row r="118" spans="1:32" s="11" customFormat="1" x14ac:dyDescent="0.3">
      <c r="A118" s="75">
        <v>2474</v>
      </c>
      <c r="B118" s="12" t="s">
        <v>104</v>
      </c>
      <c r="C118" s="12" t="s">
        <v>345</v>
      </c>
      <c r="D118" s="102">
        <v>43</v>
      </c>
      <c r="E118" s="102">
        <v>0</v>
      </c>
      <c r="F118" s="103">
        <v>56760</v>
      </c>
      <c r="G118" s="21">
        <f>VLOOKUP(A118*1,Sheet1!$A$2:$V$362,22,0)</f>
        <v>16830</v>
      </c>
      <c r="H118" s="124">
        <f t="shared" si="20"/>
        <v>14190</v>
      </c>
      <c r="I118" s="125">
        <f t="shared" si="21"/>
        <v>-2640</v>
      </c>
      <c r="J118" s="21">
        <f t="shared" si="17"/>
        <v>42570</v>
      </c>
      <c r="K118" s="21"/>
      <c r="L118" s="82"/>
      <c r="M118" s="21"/>
      <c r="N118" s="21"/>
      <c r="O118" s="21">
        <v>56760</v>
      </c>
      <c r="P118" s="21"/>
      <c r="Q118" s="102">
        <v>41</v>
      </c>
      <c r="R118" s="103">
        <v>12300</v>
      </c>
      <c r="S118" s="21">
        <f>IFERROR(VLOOKUP(A118*1,Sheet1!$A$365:$V$533,22,0),0)</f>
        <v>3225</v>
      </c>
      <c r="T118" s="21">
        <f t="shared" si="14"/>
        <v>3075</v>
      </c>
      <c r="U118" s="21">
        <f t="shared" si="15"/>
        <v>-150</v>
      </c>
      <c r="V118" s="21">
        <f t="shared" si="16"/>
        <v>9225</v>
      </c>
      <c r="W118" s="21">
        <v>12300</v>
      </c>
      <c r="X118" s="21"/>
      <c r="Y118" s="13">
        <v>0</v>
      </c>
      <c r="Z118" s="21">
        <v>0</v>
      </c>
      <c r="AA118" s="21">
        <f t="shared" si="18"/>
        <v>0</v>
      </c>
      <c r="AB118" s="21">
        <f t="shared" si="19"/>
        <v>0</v>
      </c>
      <c r="AC118" s="135">
        <v>0</v>
      </c>
      <c r="AD118" s="21"/>
      <c r="AE118" s="76"/>
      <c r="AF118" s="15"/>
    </row>
    <row r="119" spans="1:32" s="11" customFormat="1" x14ac:dyDescent="0.3">
      <c r="A119" s="75">
        <v>2482</v>
      </c>
      <c r="B119" s="12" t="s">
        <v>105</v>
      </c>
      <c r="C119" s="12" t="s">
        <v>345</v>
      </c>
      <c r="D119" s="102">
        <v>15</v>
      </c>
      <c r="E119" s="102">
        <v>0</v>
      </c>
      <c r="F119" s="103">
        <v>19800</v>
      </c>
      <c r="G119" s="21">
        <f>VLOOKUP(A119*1,Sheet1!$A$2:$V$362,22,0)</f>
        <v>3960</v>
      </c>
      <c r="H119" s="124">
        <f t="shared" si="20"/>
        <v>4950</v>
      </c>
      <c r="I119" s="125">
        <f t="shared" si="21"/>
        <v>990</v>
      </c>
      <c r="J119" s="21">
        <f t="shared" si="17"/>
        <v>14850</v>
      </c>
      <c r="K119" s="21"/>
      <c r="L119" s="82"/>
      <c r="M119" s="21"/>
      <c r="N119" s="21"/>
      <c r="O119" s="21">
        <v>19800</v>
      </c>
      <c r="P119" s="21"/>
      <c r="Q119" s="102">
        <v>0</v>
      </c>
      <c r="R119" s="103">
        <v>0</v>
      </c>
      <c r="S119" s="21">
        <f>IFERROR(VLOOKUP(A119*1,Sheet1!$A$365:$V$533,22,0),0)</f>
        <v>0</v>
      </c>
      <c r="T119" s="21">
        <f t="shared" si="14"/>
        <v>0</v>
      </c>
      <c r="U119" s="21">
        <f t="shared" si="15"/>
        <v>0</v>
      </c>
      <c r="V119" s="21">
        <f t="shared" si="16"/>
        <v>0</v>
      </c>
      <c r="W119" s="21">
        <v>0</v>
      </c>
      <c r="X119" s="21"/>
      <c r="Y119" s="13">
        <v>2</v>
      </c>
      <c r="Z119" s="21">
        <v>3800</v>
      </c>
      <c r="AA119" s="21">
        <f t="shared" si="18"/>
        <v>950</v>
      </c>
      <c r="AB119" s="21">
        <f t="shared" si="19"/>
        <v>2850</v>
      </c>
      <c r="AC119" s="135">
        <v>3800</v>
      </c>
      <c r="AD119" s="21"/>
      <c r="AE119" s="76"/>
      <c r="AF119" s="15"/>
    </row>
    <row r="120" spans="1:32" s="11" customFormat="1" x14ac:dyDescent="0.3">
      <c r="A120" s="75">
        <v>2490</v>
      </c>
      <c r="B120" s="12" t="s">
        <v>106</v>
      </c>
      <c r="C120" s="12" t="s">
        <v>345</v>
      </c>
      <c r="D120" s="102">
        <v>27</v>
      </c>
      <c r="E120" s="102">
        <v>0</v>
      </c>
      <c r="F120" s="103">
        <v>35640</v>
      </c>
      <c r="G120" s="21">
        <f>VLOOKUP(A120*1,Sheet1!$A$2:$V$362,22,0)</f>
        <v>10230</v>
      </c>
      <c r="H120" s="124">
        <f t="shared" si="20"/>
        <v>8910</v>
      </c>
      <c r="I120" s="125">
        <f t="shared" si="21"/>
        <v>-1320</v>
      </c>
      <c r="J120" s="21">
        <f t="shared" si="17"/>
        <v>26730</v>
      </c>
      <c r="K120" s="21"/>
      <c r="L120" s="82"/>
      <c r="M120" s="21"/>
      <c r="N120" s="21"/>
      <c r="O120" s="21">
        <v>35640</v>
      </c>
      <c r="P120" s="21"/>
      <c r="Q120" s="102">
        <v>1</v>
      </c>
      <c r="R120" s="103">
        <v>300</v>
      </c>
      <c r="S120" s="21">
        <f>IFERROR(VLOOKUP(A120*1,Sheet1!$A$365:$V$533,22,0),0)</f>
        <v>75</v>
      </c>
      <c r="T120" s="21">
        <f t="shared" si="14"/>
        <v>75</v>
      </c>
      <c r="U120" s="21">
        <f t="shared" si="15"/>
        <v>0</v>
      </c>
      <c r="V120" s="21">
        <f t="shared" si="16"/>
        <v>225</v>
      </c>
      <c r="W120" s="21">
        <v>300</v>
      </c>
      <c r="X120" s="21"/>
      <c r="Y120" s="13">
        <v>3</v>
      </c>
      <c r="Z120" s="21">
        <v>5700</v>
      </c>
      <c r="AA120" s="21">
        <f t="shared" si="18"/>
        <v>1425</v>
      </c>
      <c r="AB120" s="21">
        <f t="shared" si="19"/>
        <v>4275</v>
      </c>
      <c r="AC120" s="135">
        <v>5700</v>
      </c>
      <c r="AD120" s="21"/>
      <c r="AE120" s="76"/>
      <c r="AF120" s="15"/>
    </row>
    <row r="121" spans="1:32" s="11" customFormat="1" x14ac:dyDescent="0.3">
      <c r="A121" s="75">
        <v>2509</v>
      </c>
      <c r="B121" s="12" t="s">
        <v>107</v>
      </c>
      <c r="C121" s="12" t="s">
        <v>345</v>
      </c>
      <c r="D121" s="102">
        <v>35</v>
      </c>
      <c r="E121" s="102">
        <v>0</v>
      </c>
      <c r="F121" s="103">
        <v>46200</v>
      </c>
      <c r="G121" s="21">
        <f>VLOOKUP(A121*1,Sheet1!$A$2:$V$362,22,0)</f>
        <v>10230</v>
      </c>
      <c r="H121" s="124">
        <f t="shared" si="20"/>
        <v>11550</v>
      </c>
      <c r="I121" s="125">
        <f t="shared" si="21"/>
        <v>1320</v>
      </c>
      <c r="J121" s="21">
        <f t="shared" si="17"/>
        <v>34650</v>
      </c>
      <c r="K121" s="21"/>
      <c r="L121" s="82"/>
      <c r="M121" s="21"/>
      <c r="N121" s="21"/>
      <c r="O121" s="21">
        <v>46200</v>
      </c>
      <c r="P121" s="21"/>
      <c r="Q121" s="102">
        <v>0</v>
      </c>
      <c r="R121" s="103">
        <v>0</v>
      </c>
      <c r="S121" s="21">
        <f>IFERROR(VLOOKUP(A121*1,Sheet1!$A$365:$V$533,22,0),0)</f>
        <v>0</v>
      </c>
      <c r="T121" s="21">
        <f t="shared" si="14"/>
        <v>0</v>
      </c>
      <c r="U121" s="21">
        <f t="shared" si="15"/>
        <v>0</v>
      </c>
      <c r="V121" s="21">
        <f t="shared" si="16"/>
        <v>0</v>
      </c>
      <c r="W121" s="21">
        <v>0</v>
      </c>
      <c r="X121" s="21"/>
      <c r="Y121" s="13">
        <v>0</v>
      </c>
      <c r="Z121" s="21">
        <v>0</v>
      </c>
      <c r="AA121" s="21">
        <f t="shared" si="18"/>
        <v>0</v>
      </c>
      <c r="AB121" s="21">
        <f t="shared" si="19"/>
        <v>0</v>
      </c>
      <c r="AC121" s="135">
        <v>0</v>
      </c>
      <c r="AD121" s="21"/>
      <c r="AE121" s="76"/>
      <c r="AF121" s="15"/>
    </row>
    <row r="122" spans="1:32" s="11" customFormat="1" x14ac:dyDescent="0.3">
      <c r="A122" s="75">
        <v>2510</v>
      </c>
      <c r="B122" s="12" t="s">
        <v>108</v>
      </c>
      <c r="C122" s="12" t="s">
        <v>344</v>
      </c>
      <c r="D122" s="102">
        <v>94</v>
      </c>
      <c r="E122" s="102">
        <v>0</v>
      </c>
      <c r="F122" s="103">
        <v>124080</v>
      </c>
      <c r="G122" s="21">
        <f>VLOOKUP(A122*1,Sheet1!$A$2:$V$362,22,0)</f>
        <v>32340</v>
      </c>
      <c r="H122" s="124">
        <f t="shared" si="20"/>
        <v>31020</v>
      </c>
      <c r="I122" s="125">
        <f t="shared" si="21"/>
        <v>-1320</v>
      </c>
      <c r="J122" s="21">
        <f t="shared" si="17"/>
        <v>93060</v>
      </c>
      <c r="K122" s="21"/>
      <c r="L122" s="82"/>
      <c r="M122" s="21"/>
      <c r="N122" s="21"/>
      <c r="O122" s="21">
        <v>124080</v>
      </c>
      <c r="P122" s="21"/>
      <c r="Q122" s="102">
        <v>121</v>
      </c>
      <c r="R122" s="103">
        <v>36300</v>
      </c>
      <c r="S122" s="21">
        <f>IFERROR(VLOOKUP(A122*1,Sheet1!$A$365:$V$533,22,0),0)</f>
        <v>8025</v>
      </c>
      <c r="T122" s="21">
        <f t="shared" si="14"/>
        <v>9075</v>
      </c>
      <c r="U122" s="21">
        <f t="shared" si="15"/>
        <v>1050</v>
      </c>
      <c r="V122" s="21">
        <f t="shared" si="16"/>
        <v>27225</v>
      </c>
      <c r="W122" s="21">
        <v>36300</v>
      </c>
      <c r="X122" s="21"/>
      <c r="Y122" s="13">
        <v>1</v>
      </c>
      <c r="Z122" s="21">
        <v>1900</v>
      </c>
      <c r="AA122" s="21">
        <f t="shared" si="18"/>
        <v>475</v>
      </c>
      <c r="AB122" s="21">
        <f t="shared" si="19"/>
        <v>1425</v>
      </c>
      <c r="AC122" s="135">
        <v>1900</v>
      </c>
      <c r="AD122" s="21"/>
      <c r="AE122" s="76"/>
      <c r="AF122" s="15"/>
    </row>
    <row r="123" spans="1:32" s="11" customFormat="1" x14ac:dyDescent="0.3">
      <c r="A123" s="75">
        <v>2513</v>
      </c>
      <c r="B123" s="12" t="s">
        <v>109</v>
      </c>
      <c r="C123" s="12" t="s">
        <v>345</v>
      </c>
      <c r="D123" s="102">
        <v>29</v>
      </c>
      <c r="E123" s="102">
        <v>0</v>
      </c>
      <c r="F123" s="103">
        <v>38280</v>
      </c>
      <c r="G123" s="21">
        <f>VLOOKUP(A123*1,Sheet1!$A$2:$V$362,22,0)</f>
        <v>8910</v>
      </c>
      <c r="H123" s="124">
        <f t="shared" si="20"/>
        <v>9570</v>
      </c>
      <c r="I123" s="125">
        <f t="shared" si="21"/>
        <v>660</v>
      </c>
      <c r="J123" s="21">
        <f t="shared" si="17"/>
        <v>28710</v>
      </c>
      <c r="K123" s="21"/>
      <c r="L123" s="82"/>
      <c r="M123" s="21"/>
      <c r="N123" s="21"/>
      <c r="O123" s="21">
        <v>38280</v>
      </c>
      <c r="P123" s="21"/>
      <c r="Q123" s="102">
        <v>0</v>
      </c>
      <c r="R123" s="103">
        <v>0</v>
      </c>
      <c r="S123" s="21">
        <f>IFERROR(VLOOKUP(A123*1,Sheet1!$A$365:$V$533,22,0),0)</f>
        <v>0</v>
      </c>
      <c r="T123" s="21">
        <f t="shared" si="14"/>
        <v>0</v>
      </c>
      <c r="U123" s="21">
        <f t="shared" si="15"/>
        <v>0</v>
      </c>
      <c r="V123" s="21">
        <f t="shared" si="16"/>
        <v>0</v>
      </c>
      <c r="W123" s="21">
        <v>0</v>
      </c>
      <c r="X123" s="21"/>
      <c r="Y123" s="13">
        <v>0</v>
      </c>
      <c r="Z123" s="21">
        <v>0</v>
      </c>
      <c r="AA123" s="21">
        <f t="shared" si="18"/>
        <v>0</v>
      </c>
      <c r="AB123" s="21">
        <f t="shared" si="19"/>
        <v>0</v>
      </c>
      <c r="AC123" s="135">
        <v>0</v>
      </c>
      <c r="AD123" s="21"/>
      <c r="AE123" s="76"/>
      <c r="AF123" s="15"/>
    </row>
    <row r="124" spans="1:32" s="11" customFormat="1" x14ac:dyDescent="0.3">
      <c r="A124" s="75">
        <v>2514</v>
      </c>
      <c r="B124" s="12" t="s">
        <v>110</v>
      </c>
      <c r="C124" s="12" t="s">
        <v>345</v>
      </c>
      <c r="D124" s="102">
        <v>40</v>
      </c>
      <c r="E124" s="102">
        <v>0</v>
      </c>
      <c r="F124" s="103">
        <v>52800</v>
      </c>
      <c r="G124" s="21">
        <f>VLOOKUP(A124*1,Sheet1!$A$2:$V$362,22,0)</f>
        <v>11220</v>
      </c>
      <c r="H124" s="124">
        <f t="shared" si="20"/>
        <v>13200</v>
      </c>
      <c r="I124" s="125">
        <f t="shared" si="21"/>
        <v>1980</v>
      </c>
      <c r="J124" s="21">
        <f t="shared" si="17"/>
        <v>39600</v>
      </c>
      <c r="K124" s="21"/>
      <c r="L124" s="82"/>
      <c r="M124" s="21"/>
      <c r="N124" s="21"/>
      <c r="O124" s="21">
        <v>52800</v>
      </c>
      <c r="P124" s="21"/>
      <c r="Q124" s="102">
        <v>0</v>
      </c>
      <c r="R124" s="103">
        <v>0</v>
      </c>
      <c r="S124" s="21">
        <f>IFERROR(VLOOKUP(A124*1,Sheet1!$A$365:$V$533,22,0),0)</f>
        <v>0</v>
      </c>
      <c r="T124" s="21">
        <f t="shared" si="14"/>
        <v>0</v>
      </c>
      <c r="U124" s="21">
        <f t="shared" si="15"/>
        <v>0</v>
      </c>
      <c r="V124" s="21">
        <f t="shared" si="16"/>
        <v>0</v>
      </c>
      <c r="W124" s="21">
        <v>0</v>
      </c>
      <c r="X124" s="21"/>
      <c r="Y124" s="13">
        <v>1</v>
      </c>
      <c r="Z124" s="21">
        <v>1900</v>
      </c>
      <c r="AA124" s="21">
        <f t="shared" si="18"/>
        <v>475</v>
      </c>
      <c r="AB124" s="21">
        <f t="shared" si="19"/>
        <v>1425</v>
      </c>
      <c r="AC124" s="135">
        <v>1900</v>
      </c>
      <c r="AD124" s="21"/>
      <c r="AE124" s="76"/>
      <c r="AF124" s="15"/>
    </row>
    <row r="125" spans="1:32" s="11" customFormat="1" x14ac:dyDescent="0.3">
      <c r="A125" s="75">
        <v>2519</v>
      </c>
      <c r="B125" s="12" t="s">
        <v>111</v>
      </c>
      <c r="C125" s="12" t="s">
        <v>345</v>
      </c>
      <c r="D125" s="102">
        <v>28</v>
      </c>
      <c r="E125" s="102">
        <v>0</v>
      </c>
      <c r="F125" s="103">
        <v>36960</v>
      </c>
      <c r="G125" s="21">
        <f>VLOOKUP(A125*1,Sheet1!$A$2:$V$362,22,0)</f>
        <v>9900</v>
      </c>
      <c r="H125" s="124">
        <f t="shared" si="20"/>
        <v>9240</v>
      </c>
      <c r="I125" s="125">
        <f t="shared" si="21"/>
        <v>-660</v>
      </c>
      <c r="J125" s="21">
        <f t="shared" si="17"/>
        <v>27720</v>
      </c>
      <c r="K125" s="21"/>
      <c r="L125" s="82"/>
      <c r="M125" s="21"/>
      <c r="N125" s="21"/>
      <c r="O125" s="21">
        <v>36960</v>
      </c>
      <c r="P125" s="21"/>
      <c r="Q125" s="102">
        <v>0</v>
      </c>
      <c r="R125" s="103">
        <v>0</v>
      </c>
      <c r="S125" s="21">
        <f>IFERROR(VLOOKUP(A125*1,Sheet1!$A$365:$V$533,22,0),0)</f>
        <v>0</v>
      </c>
      <c r="T125" s="21">
        <f t="shared" si="14"/>
        <v>0</v>
      </c>
      <c r="U125" s="21">
        <f t="shared" si="15"/>
        <v>0</v>
      </c>
      <c r="V125" s="21">
        <f t="shared" si="16"/>
        <v>0</v>
      </c>
      <c r="W125" s="21">
        <v>0</v>
      </c>
      <c r="X125" s="21"/>
      <c r="Y125" s="13">
        <v>0</v>
      </c>
      <c r="Z125" s="21">
        <v>0</v>
      </c>
      <c r="AA125" s="21">
        <f t="shared" si="18"/>
        <v>0</v>
      </c>
      <c r="AB125" s="21">
        <f t="shared" si="19"/>
        <v>0</v>
      </c>
      <c r="AC125" s="135">
        <v>0</v>
      </c>
      <c r="AD125" s="21"/>
      <c r="AE125" s="76"/>
      <c r="AF125" s="15"/>
    </row>
    <row r="126" spans="1:32" s="11" customFormat="1" x14ac:dyDescent="0.3">
      <c r="A126" s="75">
        <v>2520</v>
      </c>
      <c r="B126" s="12" t="s">
        <v>112</v>
      </c>
      <c r="C126" s="12" t="s">
        <v>345</v>
      </c>
      <c r="D126" s="102">
        <v>38</v>
      </c>
      <c r="E126" s="102">
        <v>0</v>
      </c>
      <c r="F126" s="103">
        <v>50160</v>
      </c>
      <c r="G126" s="21">
        <f>VLOOKUP(A126*1,Sheet1!$A$2:$V$362,22,0)</f>
        <v>14850</v>
      </c>
      <c r="H126" s="124">
        <f t="shared" si="20"/>
        <v>12540</v>
      </c>
      <c r="I126" s="125">
        <f t="shared" si="21"/>
        <v>-2310</v>
      </c>
      <c r="J126" s="21">
        <f t="shared" si="17"/>
        <v>37620</v>
      </c>
      <c r="K126" s="21"/>
      <c r="L126" s="82"/>
      <c r="M126" s="21"/>
      <c r="N126" s="21"/>
      <c r="O126" s="21">
        <v>50160</v>
      </c>
      <c r="P126" s="21"/>
      <c r="Q126" s="102">
        <v>4</v>
      </c>
      <c r="R126" s="103">
        <v>1200</v>
      </c>
      <c r="S126" s="21">
        <f>IFERROR(VLOOKUP(A126*1,Sheet1!$A$365:$V$533,22,0),0)</f>
        <v>75</v>
      </c>
      <c r="T126" s="21">
        <f t="shared" si="14"/>
        <v>300</v>
      </c>
      <c r="U126" s="21">
        <f t="shared" si="15"/>
        <v>225</v>
      </c>
      <c r="V126" s="21">
        <f t="shared" si="16"/>
        <v>900</v>
      </c>
      <c r="W126" s="21">
        <v>1200</v>
      </c>
      <c r="X126" s="21"/>
      <c r="Y126" s="13">
        <v>0</v>
      </c>
      <c r="Z126" s="21">
        <v>0</v>
      </c>
      <c r="AA126" s="21">
        <f t="shared" si="18"/>
        <v>0</v>
      </c>
      <c r="AB126" s="21">
        <f t="shared" si="19"/>
        <v>0</v>
      </c>
      <c r="AC126" s="135">
        <v>0</v>
      </c>
      <c r="AD126" s="21"/>
      <c r="AE126" s="76"/>
      <c r="AF126" s="15"/>
    </row>
    <row r="127" spans="1:32" s="11" customFormat="1" x14ac:dyDescent="0.3">
      <c r="A127" s="75">
        <v>2524</v>
      </c>
      <c r="B127" s="12" t="s">
        <v>113</v>
      </c>
      <c r="C127" s="12" t="s">
        <v>345</v>
      </c>
      <c r="D127" s="102">
        <v>42</v>
      </c>
      <c r="E127" s="102">
        <v>0</v>
      </c>
      <c r="F127" s="103">
        <v>55440</v>
      </c>
      <c r="G127" s="21">
        <f>VLOOKUP(A127*1,Sheet1!$A$2:$V$362,22,0)</f>
        <v>13530</v>
      </c>
      <c r="H127" s="124">
        <f t="shared" si="20"/>
        <v>13860</v>
      </c>
      <c r="I127" s="125">
        <f t="shared" si="21"/>
        <v>330</v>
      </c>
      <c r="J127" s="21">
        <f t="shared" si="17"/>
        <v>41580</v>
      </c>
      <c r="K127" s="21"/>
      <c r="L127" s="82"/>
      <c r="M127" s="21"/>
      <c r="N127" s="21"/>
      <c r="O127" s="21">
        <v>55440</v>
      </c>
      <c r="P127" s="21"/>
      <c r="Q127" s="102">
        <v>7</v>
      </c>
      <c r="R127" s="103">
        <v>2100</v>
      </c>
      <c r="S127" s="21">
        <f>IFERROR(VLOOKUP(A127*1,Sheet1!$A$365:$V$533,22,0),0)</f>
        <v>525</v>
      </c>
      <c r="T127" s="21">
        <f t="shared" si="14"/>
        <v>525</v>
      </c>
      <c r="U127" s="21">
        <f t="shared" si="15"/>
        <v>0</v>
      </c>
      <c r="V127" s="21">
        <f t="shared" si="16"/>
        <v>1575</v>
      </c>
      <c r="W127" s="21">
        <v>2100</v>
      </c>
      <c r="X127" s="21"/>
      <c r="Y127" s="13">
        <v>3</v>
      </c>
      <c r="Z127" s="21">
        <v>5700</v>
      </c>
      <c r="AA127" s="21">
        <f t="shared" si="18"/>
        <v>1425</v>
      </c>
      <c r="AB127" s="21">
        <f t="shared" si="19"/>
        <v>4275</v>
      </c>
      <c r="AC127" s="135">
        <v>5700</v>
      </c>
      <c r="AD127" s="21"/>
      <c r="AE127" s="76"/>
      <c r="AF127" s="15"/>
    </row>
    <row r="128" spans="1:32" s="11" customFormat="1" x14ac:dyDescent="0.3">
      <c r="A128" s="75">
        <v>2525</v>
      </c>
      <c r="B128" s="12" t="s">
        <v>114</v>
      </c>
      <c r="C128" s="12" t="s">
        <v>345</v>
      </c>
      <c r="D128" s="102">
        <v>122</v>
      </c>
      <c r="E128" s="102">
        <v>0</v>
      </c>
      <c r="F128" s="103">
        <v>161040</v>
      </c>
      <c r="G128" s="21">
        <f>VLOOKUP(A128*1,Sheet1!$A$2:$V$362,22,0)</f>
        <v>39600</v>
      </c>
      <c r="H128" s="124">
        <f t="shared" si="20"/>
        <v>40260</v>
      </c>
      <c r="I128" s="125">
        <f t="shared" si="21"/>
        <v>660</v>
      </c>
      <c r="J128" s="21">
        <f t="shared" si="17"/>
        <v>120780</v>
      </c>
      <c r="K128" s="21"/>
      <c r="L128" s="82"/>
      <c r="M128" s="21"/>
      <c r="N128" s="21"/>
      <c r="O128" s="21">
        <v>161040</v>
      </c>
      <c r="P128" s="21"/>
      <c r="Q128" s="102">
        <v>0</v>
      </c>
      <c r="R128" s="103">
        <v>0</v>
      </c>
      <c r="S128" s="21">
        <f>IFERROR(VLOOKUP(A128*1,Sheet1!$A$365:$V$533,22,0),0)</f>
        <v>0</v>
      </c>
      <c r="T128" s="21">
        <f t="shared" si="14"/>
        <v>0</v>
      </c>
      <c r="U128" s="21">
        <f t="shared" si="15"/>
        <v>0</v>
      </c>
      <c r="V128" s="21">
        <f t="shared" si="16"/>
        <v>0</v>
      </c>
      <c r="W128" s="21">
        <v>0</v>
      </c>
      <c r="X128" s="21"/>
      <c r="Y128" s="13">
        <v>0</v>
      </c>
      <c r="Z128" s="21">
        <v>0</v>
      </c>
      <c r="AA128" s="21">
        <f t="shared" si="18"/>
        <v>0</v>
      </c>
      <c r="AB128" s="21">
        <f t="shared" si="19"/>
        <v>0</v>
      </c>
      <c r="AC128" s="135">
        <v>0</v>
      </c>
      <c r="AD128" s="21"/>
      <c r="AE128" s="76"/>
      <c r="AF128" s="15"/>
    </row>
    <row r="129" spans="1:32" s="11" customFormat="1" x14ac:dyDescent="0.3">
      <c r="A129" s="75">
        <v>2530</v>
      </c>
      <c r="B129" s="12" t="s">
        <v>115</v>
      </c>
      <c r="C129" s="12" t="s">
        <v>345</v>
      </c>
      <c r="D129" s="102">
        <v>22</v>
      </c>
      <c r="E129" s="102">
        <v>0</v>
      </c>
      <c r="F129" s="103">
        <v>29040</v>
      </c>
      <c r="G129" s="21">
        <f>VLOOKUP(A129*1,Sheet1!$A$2:$V$362,22,0)</f>
        <v>9240</v>
      </c>
      <c r="H129" s="124">
        <f t="shared" si="20"/>
        <v>7260</v>
      </c>
      <c r="I129" s="125">
        <f t="shared" si="21"/>
        <v>-1980</v>
      </c>
      <c r="J129" s="21">
        <f t="shared" si="17"/>
        <v>21780</v>
      </c>
      <c r="K129" s="21"/>
      <c r="L129" s="82"/>
      <c r="M129" s="21"/>
      <c r="N129" s="21"/>
      <c r="O129" s="21">
        <v>29040</v>
      </c>
      <c r="P129" s="21"/>
      <c r="Q129" s="102">
        <v>5</v>
      </c>
      <c r="R129" s="103">
        <v>1500</v>
      </c>
      <c r="S129" s="21">
        <f>IFERROR(VLOOKUP(A129*1,Sheet1!$A$365:$V$533,22,0),0)</f>
        <v>300</v>
      </c>
      <c r="T129" s="21">
        <f t="shared" si="14"/>
        <v>375</v>
      </c>
      <c r="U129" s="21">
        <f t="shared" si="15"/>
        <v>75</v>
      </c>
      <c r="V129" s="21">
        <f t="shared" si="16"/>
        <v>1125</v>
      </c>
      <c r="W129" s="21">
        <v>1500</v>
      </c>
      <c r="X129" s="21"/>
      <c r="Y129" s="13">
        <v>0</v>
      </c>
      <c r="Z129" s="21">
        <v>0</v>
      </c>
      <c r="AA129" s="21">
        <f t="shared" si="18"/>
        <v>0</v>
      </c>
      <c r="AB129" s="21">
        <f t="shared" si="19"/>
        <v>0</v>
      </c>
      <c r="AC129" s="135">
        <v>0</v>
      </c>
      <c r="AD129" s="21"/>
      <c r="AE129" s="76"/>
      <c r="AF129" s="15"/>
    </row>
    <row r="130" spans="1:32" s="11" customFormat="1" x14ac:dyDescent="0.3">
      <c r="A130" s="75">
        <v>2531</v>
      </c>
      <c r="B130" s="12" t="s">
        <v>116</v>
      </c>
      <c r="C130" s="12" t="s">
        <v>345</v>
      </c>
      <c r="D130" s="102">
        <v>85</v>
      </c>
      <c r="E130" s="102">
        <v>0</v>
      </c>
      <c r="F130" s="103">
        <v>112200</v>
      </c>
      <c r="G130" s="21">
        <f>VLOOKUP(A130*1,Sheet1!$A$2:$V$362,22,0)</f>
        <v>31350</v>
      </c>
      <c r="H130" s="124">
        <f t="shared" si="20"/>
        <v>28050</v>
      </c>
      <c r="I130" s="125">
        <f t="shared" si="21"/>
        <v>-3300</v>
      </c>
      <c r="J130" s="21">
        <f t="shared" si="17"/>
        <v>84150</v>
      </c>
      <c r="K130" s="21"/>
      <c r="L130" s="82"/>
      <c r="M130" s="21"/>
      <c r="N130" s="21"/>
      <c r="O130" s="21">
        <v>112200</v>
      </c>
      <c r="P130" s="21"/>
      <c r="Q130" s="102">
        <v>0</v>
      </c>
      <c r="R130" s="103">
        <v>0</v>
      </c>
      <c r="S130" s="21">
        <f>IFERROR(VLOOKUP(A130*1,Sheet1!$A$365:$V$533,22,0),0)</f>
        <v>0</v>
      </c>
      <c r="T130" s="21">
        <f t="shared" si="14"/>
        <v>0</v>
      </c>
      <c r="U130" s="21">
        <f t="shared" si="15"/>
        <v>0</v>
      </c>
      <c r="V130" s="21">
        <f t="shared" si="16"/>
        <v>0</v>
      </c>
      <c r="W130" s="21">
        <v>0</v>
      </c>
      <c r="X130" s="21"/>
      <c r="Y130" s="13">
        <v>0</v>
      </c>
      <c r="Z130" s="21">
        <v>0</v>
      </c>
      <c r="AA130" s="21">
        <f t="shared" si="18"/>
        <v>0</v>
      </c>
      <c r="AB130" s="21">
        <f t="shared" si="19"/>
        <v>0</v>
      </c>
      <c r="AC130" s="135">
        <v>0</v>
      </c>
      <c r="AD130" s="21"/>
      <c r="AE130" s="76"/>
      <c r="AF130" s="15"/>
    </row>
    <row r="131" spans="1:32" s="11" customFormat="1" x14ac:dyDescent="0.3">
      <c r="A131" s="75">
        <v>2532</v>
      </c>
      <c r="B131" s="12" t="s">
        <v>117</v>
      </c>
      <c r="C131" s="12" t="s">
        <v>345</v>
      </c>
      <c r="D131" s="102">
        <v>11</v>
      </c>
      <c r="E131" s="102">
        <v>0</v>
      </c>
      <c r="F131" s="103">
        <v>14520</v>
      </c>
      <c r="G131" s="21">
        <f>VLOOKUP(A131*1,Sheet1!$A$2:$V$362,22,0)</f>
        <v>5940</v>
      </c>
      <c r="H131" s="124">
        <f t="shared" si="20"/>
        <v>3630</v>
      </c>
      <c r="I131" s="125">
        <f t="shared" si="21"/>
        <v>-2310</v>
      </c>
      <c r="J131" s="21">
        <f t="shared" si="17"/>
        <v>10890</v>
      </c>
      <c r="K131" s="21"/>
      <c r="L131" s="82"/>
      <c r="M131" s="21"/>
      <c r="N131" s="21"/>
      <c r="O131" s="21">
        <v>14520</v>
      </c>
      <c r="P131" s="21"/>
      <c r="Q131" s="102">
        <v>2</v>
      </c>
      <c r="R131" s="103">
        <v>600</v>
      </c>
      <c r="S131" s="21">
        <f>IFERROR(VLOOKUP(A131*1,Sheet1!$A$365:$V$533,22,0),0)</f>
        <v>300</v>
      </c>
      <c r="T131" s="21">
        <f t="shared" si="14"/>
        <v>150</v>
      </c>
      <c r="U131" s="21">
        <f t="shared" si="15"/>
        <v>-150</v>
      </c>
      <c r="V131" s="21">
        <f t="shared" si="16"/>
        <v>450</v>
      </c>
      <c r="W131" s="21">
        <v>600</v>
      </c>
      <c r="X131" s="21"/>
      <c r="Y131" s="13">
        <v>1</v>
      </c>
      <c r="Z131" s="21">
        <v>1900</v>
      </c>
      <c r="AA131" s="21">
        <f t="shared" si="18"/>
        <v>475</v>
      </c>
      <c r="AB131" s="21">
        <f t="shared" si="19"/>
        <v>1425</v>
      </c>
      <c r="AC131" s="135">
        <v>1900</v>
      </c>
      <c r="AD131" s="21"/>
      <c r="AE131" s="76"/>
      <c r="AF131" s="15"/>
    </row>
    <row r="132" spans="1:32" s="11" customFormat="1" x14ac:dyDescent="0.3">
      <c r="A132" s="75">
        <v>2534</v>
      </c>
      <c r="B132" s="12" t="s">
        <v>118</v>
      </c>
      <c r="C132" s="12" t="s">
        <v>345</v>
      </c>
      <c r="D132" s="102">
        <v>96</v>
      </c>
      <c r="E132" s="102">
        <v>0</v>
      </c>
      <c r="F132" s="103">
        <v>126720</v>
      </c>
      <c r="G132" s="21">
        <f>VLOOKUP(A132*1,Sheet1!$A$2:$V$362,22,0)</f>
        <v>27720</v>
      </c>
      <c r="H132" s="124">
        <f t="shared" si="20"/>
        <v>31680</v>
      </c>
      <c r="I132" s="125">
        <f t="shared" si="21"/>
        <v>3960</v>
      </c>
      <c r="J132" s="21">
        <f t="shared" si="17"/>
        <v>95040</v>
      </c>
      <c r="K132" s="21"/>
      <c r="L132" s="82"/>
      <c r="M132" s="21"/>
      <c r="N132" s="21"/>
      <c r="O132" s="21">
        <v>126720</v>
      </c>
      <c r="P132" s="21"/>
      <c r="Q132" s="102">
        <v>0</v>
      </c>
      <c r="R132" s="103">
        <v>0</v>
      </c>
      <c r="S132" s="21">
        <f>IFERROR(VLOOKUP(A132*1,Sheet1!$A$365:$V$533,22,0),0)</f>
        <v>0</v>
      </c>
      <c r="T132" s="21">
        <f t="shared" si="14"/>
        <v>0</v>
      </c>
      <c r="U132" s="21">
        <f t="shared" si="15"/>
        <v>0</v>
      </c>
      <c r="V132" s="21">
        <f t="shared" si="16"/>
        <v>0</v>
      </c>
      <c r="W132" s="21">
        <v>0</v>
      </c>
      <c r="X132" s="21"/>
      <c r="Y132" s="13">
        <v>0</v>
      </c>
      <c r="Z132" s="21">
        <v>0</v>
      </c>
      <c r="AA132" s="21">
        <f t="shared" si="18"/>
        <v>0</v>
      </c>
      <c r="AB132" s="21">
        <f t="shared" si="19"/>
        <v>0</v>
      </c>
      <c r="AC132" s="135">
        <v>0</v>
      </c>
      <c r="AD132" s="21"/>
      <c r="AE132" s="76"/>
      <c r="AF132" s="15"/>
    </row>
    <row r="133" spans="1:32" s="11" customFormat="1" x14ac:dyDescent="0.3">
      <c r="A133" s="75">
        <v>2539</v>
      </c>
      <c r="B133" s="12" t="s">
        <v>119</v>
      </c>
      <c r="C133" s="12" t="s">
        <v>345</v>
      </c>
      <c r="D133" s="102">
        <v>9</v>
      </c>
      <c r="E133" s="102">
        <v>0</v>
      </c>
      <c r="F133" s="103">
        <v>11880</v>
      </c>
      <c r="G133" s="21">
        <f>VLOOKUP(A133*1,Sheet1!$A$2:$V$362,22,0)</f>
        <v>2970</v>
      </c>
      <c r="H133" s="124">
        <f t="shared" si="20"/>
        <v>2970</v>
      </c>
      <c r="I133" s="125">
        <f t="shared" si="21"/>
        <v>0</v>
      </c>
      <c r="J133" s="21">
        <f t="shared" si="17"/>
        <v>8910</v>
      </c>
      <c r="K133" s="21"/>
      <c r="L133" s="82"/>
      <c r="M133" s="21"/>
      <c r="N133" s="21"/>
      <c r="O133" s="21">
        <v>11880</v>
      </c>
      <c r="P133" s="21"/>
      <c r="Q133" s="102">
        <v>1</v>
      </c>
      <c r="R133" s="103">
        <v>300</v>
      </c>
      <c r="S133" s="21">
        <f>IFERROR(VLOOKUP(A133*1,Sheet1!$A$365:$V$533,22,0),0)</f>
        <v>75</v>
      </c>
      <c r="T133" s="21">
        <f t="shared" si="14"/>
        <v>75</v>
      </c>
      <c r="U133" s="21">
        <f t="shared" si="15"/>
        <v>0</v>
      </c>
      <c r="V133" s="21">
        <f t="shared" si="16"/>
        <v>225</v>
      </c>
      <c r="W133" s="21">
        <v>300</v>
      </c>
      <c r="X133" s="21"/>
      <c r="Y133" s="13">
        <v>1</v>
      </c>
      <c r="Z133" s="21">
        <v>1900</v>
      </c>
      <c r="AA133" s="21">
        <f t="shared" si="18"/>
        <v>475</v>
      </c>
      <c r="AB133" s="21">
        <f t="shared" si="19"/>
        <v>1425</v>
      </c>
      <c r="AC133" s="135">
        <v>1900</v>
      </c>
      <c r="AD133" s="21"/>
      <c r="AE133" s="76"/>
      <c r="AF133" s="15"/>
    </row>
    <row r="134" spans="1:32" s="11" customFormat="1" x14ac:dyDescent="0.3">
      <c r="A134" s="75">
        <v>2545</v>
      </c>
      <c r="B134" s="12" t="s">
        <v>120</v>
      </c>
      <c r="C134" s="12" t="s">
        <v>345</v>
      </c>
      <c r="D134" s="102">
        <v>45</v>
      </c>
      <c r="E134" s="102">
        <v>0</v>
      </c>
      <c r="F134" s="103">
        <v>59400</v>
      </c>
      <c r="G134" s="21">
        <f>VLOOKUP(A134*1,Sheet1!$A$2:$V$362,22,0)</f>
        <v>16170</v>
      </c>
      <c r="H134" s="124">
        <f t="shared" si="20"/>
        <v>14850</v>
      </c>
      <c r="I134" s="125">
        <f t="shared" si="21"/>
        <v>-1320</v>
      </c>
      <c r="J134" s="21">
        <f t="shared" si="17"/>
        <v>44550</v>
      </c>
      <c r="K134" s="21"/>
      <c r="L134" s="82"/>
      <c r="M134" s="21"/>
      <c r="N134" s="21"/>
      <c r="O134" s="21">
        <v>59400</v>
      </c>
      <c r="P134" s="21"/>
      <c r="Q134" s="102">
        <v>8</v>
      </c>
      <c r="R134" s="103">
        <v>2400</v>
      </c>
      <c r="S134" s="21">
        <f>IFERROR(VLOOKUP(A134*1,Sheet1!$A$365:$V$533,22,0),0)</f>
        <v>450</v>
      </c>
      <c r="T134" s="21">
        <f t="shared" ref="T134:T197" si="22">(3/12)*R134</f>
        <v>600</v>
      </c>
      <c r="U134" s="21">
        <f t="shared" ref="U134:U197" si="23">T134-S134</f>
        <v>150</v>
      </c>
      <c r="V134" s="21">
        <f t="shared" ref="V134:V197" si="24">R134-T134</f>
        <v>1800</v>
      </c>
      <c r="W134" s="21">
        <v>2400</v>
      </c>
      <c r="X134" s="21"/>
      <c r="Y134" s="13">
        <v>10</v>
      </c>
      <c r="Z134" s="21">
        <v>19000</v>
      </c>
      <c r="AA134" s="21">
        <f t="shared" si="18"/>
        <v>4750</v>
      </c>
      <c r="AB134" s="21">
        <f t="shared" si="19"/>
        <v>14250</v>
      </c>
      <c r="AC134" s="135">
        <v>19000</v>
      </c>
      <c r="AD134" s="21"/>
      <c r="AE134" s="76"/>
      <c r="AF134" s="15"/>
    </row>
    <row r="135" spans="1:32" s="11" customFormat="1" x14ac:dyDescent="0.3">
      <c r="A135" s="75">
        <v>2552</v>
      </c>
      <c r="B135" s="12" t="s">
        <v>121</v>
      </c>
      <c r="C135" s="12" t="s">
        <v>345</v>
      </c>
      <c r="D135" s="102">
        <v>32</v>
      </c>
      <c r="E135" s="102">
        <v>0</v>
      </c>
      <c r="F135" s="103">
        <v>42240</v>
      </c>
      <c r="G135" s="21">
        <f>VLOOKUP(A135*1,Sheet1!$A$2:$V$362,22,0)</f>
        <v>12210</v>
      </c>
      <c r="H135" s="124">
        <f t="shared" si="20"/>
        <v>10560</v>
      </c>
      <c r="I135" s="125">
        <f t="shared" si="21"/>
        <v>-1650</v>
      </c>
      <c r="J135" s="21">
        <f t="shared" si="17"/>
        <v>31680</v>
      </c>
      <c r="K135" s="21"/>
      <c r="L135" s="82"/>
      <c r="M135" s="21"/>
      <c r="N135" s="21"/>
      <c r="O135" s="21">
        <v>42240</v>
      </c>
      <c r="P135" s="21"/>
      <c r="Q135" s="102">
        <v>5</v>
      </c>
      <c r="R135" s="103">
        <v>1500</v>
      </c>
      <c r="S135" s="21">
        <f>IFERROR(VLOOKUP(A135*1,Sheet1!$A$365:$V$533,22,0),0)</f>
        <v>225</v>
      </c>
      <c r="T135" s="21">
        <f t="shared" si="22"/>
        <v>375</v>
      </c>
      <c r="U135" s="21">
        <f t="shared" si="23"/>
        <v>150</v>
      </c>
      <c r="V135" s="21">
        <f t="shared" si="24"/>
        <v>1125</v>
      </c>
      <c r="W135" s="21">
        <v>1500</v>
      </c>
      <c r="X135" s="21"/>
      <c r="Y135" s="13">
        <v>2</v>
      </c>
      <c r="Z135" s="21">
        <v>3800</v>
      </c>
      <c r="AA135" s="21">
        <f t="shared" si="18"/>
        <v>950</v>
      </c>
      <c r="AB135" s="21">
        <f t="shared" si="19"/>
        <v>2850</v>
      </c>
      <c r="AC135" s="135">
        <v>3800</v>
      </c>
      <c r="AD135" s="21"/>
      <c r="AE135" s="76"/>
      <c r="AF135" s="15"/>
    </row>
    <row r="136" spans="1:32" s="11" customFormat="1" x14ac:dyDescent="0.3">
      <c r="A136" s="75">
        <v>2559</v>
      </c>
      <c r="B136" s="12" t="s">
        <v>122</v>
      </c>
      <c r="C136" s="12" t="s">
        <v>345</v>
      </c>
      <c r="D136" s="102">
        <v>24</v>
      </c>
      <c r="E136" s="102">
        <v>0</v>
      </c>
      <c r="F136" s="103">
        <v>31680</v>
      </c>
      <c r="G136" s="21">
        <f>VLOOKUP(A136*1,Sheet1!$A$2:$V$362,22,0)</f>
        <v>7920</v>
      </c>
      <c r="H136" s="124">
        <f t="shared" si="20"/>
        <v>7920</v>
      </c>
      <c r="I136" s="125">
        <f t="shared" si="21"/>
        <v>0</v>
      </c>
      <c r="J136" s="21">
        <f t="shared" si="17"/>
        <v>23760</v>
      </c>
      <c r="K136" s="21"/>
      <c r="L136" s="82"/>
      <c r="M136" s="21"/>
      <c r="N136" s="21"/>
      <c r="O136" s="21">
        <v>31680</v>
      </c>
      <c r="P136" s="21"/>
      <c r="Q136" s="102">
        <v>3</v>
      </c>
      <c r="R136" s="103">
        <v>900</v>
      </c>
      <c r="S136" s="21">
        <f>IFERROR(VLOOKUP(A136*1,Sheet1!$A$365:$V$533,22,0),0)</f>
        <v>75</v>
      </c>
      <c r="T136" s="21">
        <f t="shared" si="22"/>
        <v>225</v>
      </c>
      <c r="U136" s="21">
        <f t="shared" si="23"/>
        <v>150</v>
      </c>
      <c r="V136" s="21">
        <f t="shared" si="24"/>
        <v>675</v>
      </c>
      <c r="W136" s="21">
        <v>900</v>
      </c>
      <c r="X136" s="21"/>
      <c r="Y136" s="13">
        <v>4</v>
      </c>
      <c r="Z136" s="21">
        <v>7600</v>
      </c>
      <c r="AA136" s="21">
        <f t="shared" si="18"/>
        <v>1900</v>
      </c>
      <c r="AB136" s="21">
        <f t="shared" si="19"/>
        <v>5700</v>
      </c>
      <c r="AC136" s="135">
        <v>7600</v>
      </c>
      <c r="AD136" s="21"/>
      <c r="AE136" s="76"/>
      <c r="AF136" s="15"/>
    </row>
    <row r="137" spans="1:32" s="11" customFormat="1" x14ac:dyDescent="0.3">
      <c r="A137" s="75">
        <v>2562</v>
      </c>
      <c r="B137" s="12" t="s">
        <v>123</v>
      </c>
      <c r="C137" s="12" t="s">
        <v>345</v>
      </c>
      <c r="D137" s="102">
        <v>18</v>
      </c>
      <c r="E137" s="102">
        <v>0</v>
      </c>
      <c r="F137" s="103">
        <v>23760</v>
      </c>
      <c r="G137" s="21">
        <f>VLOOKUP(A137*1,Sheet1!$A$2:$V$362,22,0)</f>
        <v>7920</v>
      </c>
      <c r="H137" s="124">
        <f t="shared" si="20"/>
        <v>5940</v>
      </c>
      <c r="I137" s="125">
        <f t="shared" si="21"/>
        <v>-1980</v>
      </c>
      <c r="J137" s="21">
        <f t="shared" ref="J137:J199" si="25">F137-H137</f>
        <v>17820</v>
      </c>
      <c r="K137" s="21"/>
      <c r="L137" s="82"/>
      <c r="M137" s="21"/>
      <c r="N137" s="21"/>
      <c r="O137" s="21">
        <v>23760</v>
      </c>
      <c r="P137" s="21"/>
      <c r="Q137" s="102">
        <v>0</v>
      </c>
      <c r="R137" s="103">
        <v>0</v>
      </c>
      <c r="S137" s="21">
        <f>IFERROR(VLOOKUP(A137*1,Sheet1!$A$365:$V$533,22,0),0)</f>
        <v>0</v>
      </c>
      <c r="T137" s="21">
        <f t="shared" si="22"/>
        <v>0</v>
      </c>
      <c r="U137" s="21">
        <f t="shared" si="23"/>
        <v>0</v>
      </c>
      <c r="V137" s="21">
        <f t="shared" si="24"/>
        <v>0</v>
      </c>
      <c r="W137" s="21">
        <v>0</v>
      </c>
      <c r="X137" s="21"/>
      <c r="Y137" s="13">
        <v>3</v>
      </c>
      <c r="Z137" s="21">
        <v>5700</v>
      </c>
      <c r="AA137" s="21">
        <f t="shared" ref="AA137:AA200" si="26">(3/12)*Z137</f>
        <v>1425</v>
      </c>
      <c r="AB137" s="21">
        <f t="shared" ref="AB137:AB200" si="27">Z137-AA137</f>
        <v>4275</v>
      </c>
      <c r="AC137" s="135">
        <v>5700</v>
      </c>
      <c r="AD137" s="21"/>
      <c r="AE137" s="76"/>
      <c r="AF137" s="15"/>
    </row>
    <row r="138" spans="1:32" s="11" customFormat="1" x14ac:dyDescent="0.3">
      <c r="A138" s="75">
        <v>2569</v>
      </c>
      <c r="B138" s="12" t="s">
        <v>124</v>
      </c>
      <c r="C138" s="12" t="s">
        <v>344</v>
      </c>
      <c r="D138" s="102">
        <v>99</v>
      </c>
      <c r="E138" s="102">
        <v>0</v>
      </c>
      <c r="F138" s="103">
        <v>130680</v>
      </c>
      <c r="G138" s="21">
        <f>VLOOKUP(A138*1,Sheet1!$A$2:$V$362,22,0)</f>
        <v>36300</v>
      </c>
      <c r="H138" s="124">
        <f t="shared" si="20"/>
        <v>32670</v>
      </c>
      <c r="I138" s="125">
        <f t="shared" si="21"/>
        <v>-3630</v>
      </c>
      <c r="J138" s="21">
        <f t="shared" si="25"/>
        <v>98010</v>
      </c>
      <c r="K138" s="21"/>
      <c r="L138" s="82"/>
      <c r="M138" s="21"/>
      <c r="N138" s="21"/>
      <c r="O138" s="21">
        <v>130680</v>
      </c>
      <c r="P138" s="21"/>
      <c r="Q138" s="102">
        <v>1</v>
      </c>
      <c r="R138" s="103">
        <v>300</v>
      </c>
      <c r="S138" s="21">
        <f>IFERROR(VLOOKUP(A138*1,Sheet1!$A$365:$V$533,22,0),0)</f>
        <v>0</v>
      </c>
      <c r="T138" s="21">
        <f t="shared" si="22"/>
        <v>75</v>
      </c>
      <c r="U138" s="21">
        <f t="shared" si="23"/>
        <v>75</v>
      </c>
      <c r="V138" s="21">
        <f t="shared" si="24"/>
        <v>225</v>
      </c>
      <c r="W138" s="21">
        <v>300</v>
      </c>
      <c r="X138" s="21"/>
      <c r="Y138" s="13">
        <v>5</v>
      </c>
      <c r="Z138" s="21">
        <v>9500</v>
      </c>
      <c r="AA138" s="21">
        <f t="shared" si="26"/>
        <v>2375</v>
      </c>
      <c r="AB138" s="21">
        <f t="shared" si="27"/>
        <v>7125</v>
      </c>
      <c r="AC138" s="135">
        <v>9500</v>
      </c>
      <c r="AD138" s="21"/>
      <c r="AE138" s="76"/>
      <c r="AF138" s="15"/>
    </row>
    <row r="139" spans="1:32" s="11" customFormat="1" x14ac:dyDescent="0.3">
      <c r="A139" s="75">
        <v>2574</v>
      </c>
      <c r="B139" s="12" t="s">
        <v>125</v>
      </c>
      <c r="C139" s="12" t="s">
        <v>345</v>
      </c>
      <c r="D139" s="102">
        <v>47</v>
      </c>
      <c r="E139" s="102">
        <v>0</v>
      </c>
      <c r="F139" s="103">
        <v>62040</v>
      </c>
      <c r="G139" s="21">
        <f>VLOOKUP(A139*1,Sheet1!$A$2:$V$362,22,0)</f>
        <v>21120</v>
      </c>
      <c r="H139" s="124">
        <f t="shared" ref="H139:H201" si="28">ROUND((3/12)*F139,0)</f>
        <v>15510</v>
      </c>
      <c r="I139" s="125">
        <f t="shared" ref="I139:I201" si="29">H139-G139</f>
        <v>-5610</v>
      </c>
      <c r="J139" s="21">
        <f t="shared" si="25"/>
        <v>46530</v>
      </c>
      <c r="K139" s="21"/>
      <c r="L139" s="82"/>
      <c r="M139" s="21"/>
      <c r="N139" s="21"/>
      <c r="O139" s="21">
        <v>62040</v>
      </c>
      <c r="P139" s="21"/>
      <c r="Q139" s="102">
        <v>0</v>
      </c>
      <c r="R139" s="103">
        <v>0</v>
      </c>
      <c r="S139" s="21">
        <f>IFERROR(VLOOKUP(A139*1,Sheet1!$A$365:$V$533,22,0),0)</f>
        <v>75</v>
      </c>
      <c r="T139" s="21">
        <f t="shared" si="22"/>
        <v>0</v>
      </c>
      <c r="U139" s="21">
        <f t="shared" si="23"/>
        <v>-75</v>
      </c>
      <c r="V139" s="21">
        <f t="shared" si="24"/>
        <v>0</v>
      </c>
      <c r="W139" s="21">
        <v>0</v>
      </c>
      <c r="X139" s="21"/>
      <c r="Y139" s="13">
        <v>3</v>
      </c>
      <c r="Z139" s="21">
        <v>5700</v>
      </c>
      <c r="AA139" s="21">
        <f t="shared" si="26"/>
        <v>1425</v>
      </c>
      <c r="AB139" s="21">
        <f t="shared" si="27"/>
        <v>4275</v>
      </c>
      <c r="AC139" s="135">
        <v>5700</v>
      </c>
      <c r="AD139" s="21"/>
      <c r="AE139" s="76"/>
      <c r="AF139" s="15"/>
    </row>
    <row r="140" spans="1:32" s="11" customFormat="1" x14ac:dyDescent="0.3">
      <c r="A140" s="75">
        <v>2578</v>
      </c>
      <c r="B140" s="12" t="s">
        <v>126</v>
      </c>
      <c r="C140" s="12" t="s">
        <v>345</v>
      </c>
      <c r="D140" s="102">
        <v>14</v>
      </c>
      <c r="E140" s="102">
        <v>0</v>
      </c>
      <c r="F140" s="103">
        <v>18480</v>
      </c>
      <c r="G140" s="21">
        <f>VLOOKUP(A140*1,Sheet1!$A$2:$V$362,22,0)</f>
        <v>8250</v>
      </c>
      <c r="H140" s="124">
        <f t="shared" si="28"/>
        <v>4620</v>
      </c>
      <c r="I140" s="125">
        <f t="shared" si="29"/>
        <v>-3630</v>
      </c>
      <c r="J140" s="21">
        <f t="shared" si="25"/>
        <v>13860</v>
      </c>
      <c r="K140" s="21"/>
      <c r="L140" s="82"/>
      <c r="M140" s="21"/>
      <c r="N140" s="21"/>
      <c r="O140" s="21">
        <v>18480</v>
      </c>
      <c r="P140" s="21"/>
      <c r="Q140" s="102">
        <v>0</v>
      </c>
      <c r="R140" s="103">
        <v>0</v>
      </c>
      <c r="S140" s="21">
        <f>IFERROR(VLOOKUP(A140*1,Sheet1!$A$365:$V$533,22,0),0)</f>
        <v>0</v>
      </c>
      <c r="T140" s="21">
        <f t="shared" si="22"/>
        <v>0</v>
      </c>
      <c r="U140" s="21">
        <f t="shared" si="23"/>
        <v>0</v>
      </c>
      <c r="V140" s="21">
        <f t="shared" si="24"/>
        <v>0</v>
      </c>
      <c r="W140" s="21">
        <v>0</v>
      </c>
      <c r="X140" s="21"/>
      <c r="Y140" s="13">
        <v>1</v>
      </c>
      <c r="Z140" s="21">
        <v>1900</v>
      </c>
      <c r="AA140" s="21">
        <f t="shared" si="26"/>
        <v>475</v>
      </c>
      <c r="AB140" s="21">
        <f t="shared" si="27"/>
        <v>1425</v>
      </c>
      <c r="AC140" s="135">
        <v>1900</v>
      </c>
      <c r="AD140" s="21"/>
      <c r="AE140" s="76"/>
      <c r="AF140" s="15"/>
    </row>
    <row r="141" spans="1:32" x14ac:dyDescent="0.3">
      <c r="A141" s="75">
        <v>2586</v>
      </c>
      <c r="B141" s="12" t="s">
        <v>127</v>
      </c>
      <c r="C141" s="12" t="s">
        <v>345</v>
      </c>
      <c r="D141" s="102">
        <v>55</v>
      </c>
      <c r="E141" s="102">
        <v>0</v>
      </c>
      <c r="F141" s="103">
        <v>72600</v>
      </c>
      <c r="G141" s="21">
        <f>VLOOKUP(A141*1,Sheet1!$A$2:$V$362,22,0)</f>
        <v>21780</v>
      </c>
      <c r="H141" s="124">
        <f t="shared" si="28"/>
        <v>18150</v>
      </c>
      <c r="I141" s="125">
        <f t="shared" si="29"/>
        <v>-3630</v>
      </c>
      <c r="J141" s="21">
        <f t="shared" si="25"/>
        <v>54450</v>
      </c>
      <c r="K141" s="21"/>
      <c r="L141" s="82"/>
      <c r="M141" s="21"/>
      <c r="N141" s="21"/>
      <c r="O141" s="21">
        <v>72600</v>
      </c>
      <c r="P141" s="21"/>
      <c r="Q141" s="102">
        <v>2</v>
      </c>
      <c r="R141" s="103">
        <v>600</v>
      </c>
      <c r="S141" s="21">
        <f>IFERROR(VLOOKUP(A141*1,Sheet1!$A$365:$V$533,22,0),0)</f>
        <v>150</v>
      </c>
      <c r="T141" s="21">
        <f t="shared" si="22"/>
        <v>150</v>
      </c>
      <c r="U141" s="21">
        <f t="shared" si="23"/>
        <v>0</v>
      </c>
      <c r="V141" s="21">
        <f t="shared" si="24"/>
        <v>450</v>
      </c>
      <c r="W141" s="21">
        <v>600</v>
      </c>
      <c r="X141" s="21"/>
      <c r="Y141" s="13">
        <v>1</v>
      </c>
      <c r="Z141" s="21">
        <v>1900</v>
      </c>
      <c r="AA141" s="21">
        <f t="shared" si="26"/>
        <v>475</v>
      </c>
      <c r="AB141" s="21">
        <f t="shared" si="27"/>
        <v>1425</v>
      </c>
      <c r="AC141" s="135">
        <v>1900</v>
      </c>
      <c r="AD141" s="21"/>
      <c r="AE141" s="76"/>
      <c r="AF141" s="15"/>
    </row>
    <row r="142" spans="1:32" s="11" customFormat="1" x14ac:dyDescent="0.3">
      <c r="A142" s="75">
        <v>2603</v>
      </c>
      <c r="B142" s="12" t="s">
        <v>394</v>
      </c>
      <c r="C142" s="12" t="s">
        <v>345</v>
      </c>
      <c r="D142" s="102">
        <v>174</v>
      </c>
      <c r="E142" s="102">
        <v>0</v>
      </c>
      <c r="F142" s="103">
        <v>229680</v>
      </c>
      <c r="G142" s="21">
        <f>VLOOKUP(A142*1,Sheet1!$A$2:$V$362,22,0)</f>
        <v>59400</v>
      </c>
      <c r="H142" s="124">
        <f t="shared" si="28"/>
        <v>57420</v>
      </c>
      <c r="I142" s="125">
        <f t="shared" si="29"/>
        <v>-1980</v>
      </c>
      <c r="J142" s="21">
        <f t="shared" si="25"/>
        <v>172260</v>
      </c>
      <c r="K142" s="21"/>
      <c r="L142" s="82"/>
      <c r="M142" s="21"/>
      <c r="N142" s="21"/>
      <c r="O142" s="21">
        <v>229680</v>
      </c>
      <c r="P142" s="21"/>
      <c r="Q142" s="102">
        <v>0</v>
      </c>
      <c r="R142" s="103">
        <v>0</v>
      </c>
      <c r="S142" s="21">
        <f>IFERROR(VLOOKUP(A142*1,Sheet1!$A$365:$V$533,22,0),0)</f>
        <v>0</v>
      </c>
      <c r="T142" s="21">
        <f t="shared" si="22"/>
        <v>0</v>
      </c>
      <c r="U142" s="21">
        <f t="shared" si="23"/>
        <v>0</v>
      </c>
      <c r="V142" s="21">
        <f t="shared" si="24"/>
        <v>0</v>
      </c>
      <c r="W142" s="21">
        <v>0</v>
      </c>
      <c r="X142" s="21"/>
      <c r="Y142" s="13">
        <v>10</v>
      </c>
      <c r="Z142" s="21">
        <v>19000</v>
      </c>
      <c r="AA142" s="21">
        <f t="shared" si="26"/>
        <v>4750</v>
      </c>
      <c r="AB142" s="21">
        <f t="shared" si="27"/>
        <v>14250</v>
      </c>
      <c r="AC142" s="135">
        <v>19000</v>
      </c>
      <c r="AD142" s="21"/>
      <c r="AE142" s="76"/>
      <c r="AF142" s="15"/>
    </row>
    <row r="143" spans="1:32" s="11" customFormat="1" x14ac:dyDescent="0.3">
      <c r="A143" s="75">
        <v>2607</v>
      </c>
      <c r="B143" s="12" t="s">
        <v>128</v>
      </c>
      <c r="C143" s="12" t="s">
        <v>345</v>
      </c>
      <c r="D143" s="102">
        <v>66</v>
      </c>
      <c r="E143" s="102">
        <v>0</v>
      </c>
      <c r="F143" s="103">
        <v>87120</v>
      </c>
      <c r="G143" s="21">
        <f>VLOOKUP(A143*1,Sheet1!$A$2:$V$362,22,0)</f>
        <v>23100</v>
      </c>
      <c r="H143" s="124">
        <f t="shared" si="28"/>
        <v>21780</v>
      </c>
      <c r="I143" s="125">
        <f t="shared" si="29"/>
        <v>-1320</v>
      </c>
      <c r="J143" s="21">
        <f t="shared" si="25"/>
        <v>65340</v>
      </c>
      <c r="K143" s="21"/>
      <c r="L143" s="82"/>
      <c r="M143" s="21"/>
      <c r="N143" s="21"/>
      <c r="O143" s="21">
        <v>87120</v>
      </c>
      <c r="P143" s="21"/>
      <c r="Q143" s="102">
        <v>5</v>
      </c>
      <c r="R143" s="103">
        <v>1500</v>
      </c>
      <c r="S143" s="21">
        <f>IFERROR(VLOOKUP(A143*1,Sheet1!$A$365:$V$533,22,0),0)</f>
        <v>375</v>
      </c>
      <c r="T143" s="21">
        <f t="shared" si="22"/>
        <v>375</v>
      </c>
      <c r="U143" s="21">
        <f t="shared" si="23"/>
        <v>0</v>
      </c>
      <c r="V143" s="21">
        <f t="shared" si="24"/>
        <v>1125</v>
      </c>
      <c r="W143" s="21">
        <v>1500</v>
      </c>
      <c r="X143" s="21"/>
      <c r="Y143" s="13">
        <v>0</v>
      </c>
      <c r="Z143" s="21">
        <v>0</v>
      </c>
      <c r="AA143" s="21">
        <f t="shared" si="26"/>
        <v>0</v>
      </c>
      <c r="AB143" s="21">
        <f t="shared" si="27"/>
        <v>0</v>
      </c>
      <c r="AC143" s="135">
        <v>0</v>
      </c>
      <c r="AD143" s="21"/>
      <c r="AE143" s="76"/>
      <c r="AF143" s="15"/>
    </row>
    <row r="144" spans="1:32" s="11" customFormat="1" x14ac:dyDescent="0.3">
      <c r="A144" s="75">
        <v>2611</v>
      </c>
      <c r="B144" s="12" t="s">
        <v>129</v>
      </c>
      <c r="C144" s="12" t="s">
        <v>345</v>
      </c>
      <c r="D144" s="102">
        <v>42</v>
      </c>
      <c r="E144" s="102">
        <v>0</v>
      </c>
      <c r="F144" s="103">
        <v>55440</v>
      </c>
      <c r="G144" s="21">
        <f>VLOOKUP(A144*1,Sheet1!$A$2:$V$362,22,0)</f>
        <v>16170</v>
      </c>
      <c r="H144" s="124">
        <f t="shared" si="28"/>
        <v>13860</v>
      </c>
      <c r="I144" s="125">
        <f t="shared" si="29"/>
        <v>-2310</v>
      </c>
      <c r="J144" s="21">
        <f t="shared" si="25"/>
        <v>41580</v>
      </c>
      <c r="K144" s="21"/>
      <c r="L144" s="82"/>
      <c r="M144" s="21"/>
      <c r="N144" s="21"/>
      <c r="O144" s="21">
        <v>55440</v>
      </c>
      <c r="P144" s="21"/>
      <c r="Q144" s="102">
        <v>2</v>
      </c>
      <c r="R144" s="103">
        <v>600</v>
      </c>
      <c r="S144" s="21">
        <f>IFERROR(VLOOKUP(A144*1,Sheet1!$A$365:$V$533,22,0),0)</f>
        <v>75</v>
      </c>
      <c r="T144" s="21">
        <f t="shared" si="22"/>
        <v>150</v>
      </c>
      <c r="U144" s="21">
        <f t="shared" si="23"/>
        <v>75</v>
      </c>
      <c r="V144" s="21">
        <f t="shared" si="24"/>
        <v>450</v>
      </c>
      <c r="W144" s="21">
        <v>600</v>
      </c>
      <c r="X144" s="21"/>
      <c r="Y144" s="13">
        <v>3</v>
      </c>
      <c r="Z144" s="21">
        <v>5700</v>
      </c>
      <c r="AA144" s="21">
        <f t="shared" si="26"/>
        <v>1425</v>
      </c>
      <c r="AB144" s="21">
        <f t="shared" si="27"/>
        <v>4275</v>
      </c>
      <c r="AC144" s="135">
        <v>5700</v>
      </c>
      <c r="AD144" s="21"/>
      <c r="AE144" s="76"/>
      <c r="AF144" s="15"/>
    </row>
    <row r="145" spans="1:32" s="11" customFormat="1" x14ac:dyDescent="0.3">
      <c r="A145" s="75">
        <v>2615</v>
      </c>
      <c r="B145" s="12" t="s">
        <v>130</v>
      </c>
      <c r="C145" s="12" t="s">
        <v>345</v>
      </c>
      <c r="D145" s="102">
        <v>36</v>
      </c>
      <c r="E145" s="102">
        <v>0</v>
      </c>
      <c r="F145" s="103">
        <v>47520</v>
      </c>
      <c r="G145" s="21">
        <f>VLOOKUP(A145*1,Sheet1!$A$2:$V$362,22,0)</f>
        <v>11880</v>
      </c>
      <c r="H145" s="124">
        <f t="shared" si="28"/>
        <v>11880</v>
      </c>
      <c r="I145" s="125">
        <f t="shared" si="29"/>
        <v>0</v>
      </c>
      <c r="J145" s="21">
        <f t="shared" si="25"/>
        <v>35640</v>
      </c>
      <c r="K145" s="21"/>
      <c r="L145" s="82"/>
      <c r="M145" s="21"/>
      <c r="N145" s="21"/>
      <c r="O145" s="21">
        <v>47520</v>
      </c>
      <c r="P145" s="21"/>
      <c r="Q145" s="102">
        <v>0</v>
      </c>
      <c r="R145" s="103">
        <v>0</v>
      </c>
      <c r="S145" s="21">
        <f>IFERROR(VLOOKUP(A145*1,Sheet1!$A$365:$V$533,22,0),0)</f>
        <v>0</v>
      </c>
      <c r="T145" s="21">
        <f t="shared" si="22"/>
        <v>0</v>
      </c>
      <c r="U145" s="21">
        <f t="shared" si="23"/>
        <v>0</v>
      </c>
      <c r="V145" s="21">
        <f t="shared" si="24"/>
        <v>0</v>
      </c>
      <c r="W145" s="21">
        <v>0</v>
      </c>
      <c r="X145" s="21"/>
      <c r="Y145" s="13">
        <v>1</v>
      </c>
      <c r="Z145" s="21">
        <v>1900</v>
      </c>
      <c r="AA145" s="21">
        <f t="shared" si="26"/>
        <v>475</v>
      </c>
      <c r="AB145" s="21">
        <f t="shared" si="27"/>
        <v>1425</v>
      </c>
      <c r="AC145" s="135">
        <v>1900</v>
      </c>
      <c r="AD145" s="21"/>
      <c r="AE145" s="76"/>
      <c r="AF145" s="15"/>
    </row>
    <row r="146" spans="1:32" s="11" customFormat="1" x14ac:dyDescent="0.3">
      <c r="A146" s="75">
        <v>2626</v>
      </c>
      <c r="B146" s="12" t="s">
        <v>131</v>
      </c>
      <c r="C146" s="12" t="s">
        <v>345</v>
      </c>
      <c r="D146" s="102">
        <v>16</v>
      </c>
      <c r="E146" s="102">
        <v>0</v>
      </c>
      <c r="F146" s="103">
        <v>21120</v>
      </c>
      <c r="G146" s="21">
        <f>VLOOKUP(A146*1,Sheet1!$A$2:$V$362,22,0)</f>
        <v>7260</v>
      </c>
      <c r="H146" s="124">
        <f t="shared" si="28"/>
        <v>5280</v>
      </c>
      <c r="I146" s="125">
        <f t="shared" si="29"/>
        <v>-1980</v>
      </c>
      <c r="J146" s="21">
        <f t="shared" si="25"/>
        <v>15840</v>
      </c>
      <c r="K146" s="21"/>
      <c r="L146" s="82"/>
      <c r="M146" s="21"/>
      <c r="N146" s="21"/>
      <c r="O146" s="21">
        <v>21120</v>
      </c>
      <c r="P146" s="21"/>
      <c r="Q146" s="102">
        <v>0</v>
      </c>
      <c r="R146" s="103">
        <v>0</v>
      </c>
      <c r="S146" s="21">
        <f>IFERROR(VLOOKUP(A146*1,Sheet1!$A$365:$V$533,22,0),0)</f>
        <v>0</v>
      </c>
      <c r="T146" s="21">
        <f t="shared" si="22"/>
        <v>0</v>
      </c>
      <c r="U146" s="21">
        <f t="shared" si="23"/>
        <v>0</v>
      </c>
      <c r="V146" s="21">
        <f t="shared" si="24"/>
        <v>0</v>
      </c>
      <c r="W146" s="21">
        <v>0</v>
      </c>
      <c r="X146" s="21"/>
      <c r="Y146" s="13">
        <v>1</v>
      </c>
      <c r="Z146" s="21">
        <v>1900</v>
      </c>
      <c r="AA146" s="21">
        <f t="shared" si="26"/>
        <v>475</v>
      </c>
      <c r="AB146" s="21">
        <f t="shared" si="27"/>
        <v>1425</v>
      </c>
      <c r="AC146" s="135">
        <v>1900</v>
      </c>
      <c r="AD146" s="21"/>
      <c r="AE146" s="76"/>
      <c r="AF146" s="15"/>
    </row>
    <row r="147" spans="1:32" s="11" customFormat="1" x14ac:dyDescent="0.3">
      <c r="A147" s="75">
        <v>2627</v>
      </c>
      <c r="B147" s="12" t="s">
        <v>132</v>
      </c>
      <c r="C147" s="12" t="s">
        <v>345</v>
      </c>
      <c r="D147" s="102">
        <v>57</v>
      </c>
      <c r="E147" s="102">
        <v>0</v>
      </c>
      <c r="F147" s="103">
        <v>75240</v>
      </c>
      <c r="G147" s="21">
        <f>VLOOKUP(A147*1,Sheet1!$A$2:$V$362,22,0)</f>
        <v>13200</v>
      </c>
      <c r="H147" s="124">
        <f t="shared" si="28"/>
        <v>18810</v>
      </c>
      <c r="I147" s="125">
        <f t="shared" si="29"/>
        <v>5610</v>
      </c>
      <c r="J147" s="21">
        <f t="shared" si="25"/>
        <v>56430</v>
      </c>
      <c r="K147" s="21"/>
      <c r="L147" s="82"/>
      <c r="M147" s="21"/>
      <c r="N147" s="21"/>
      <c r="O147" s="21">
        <v>75240</v>
      </c>
      <c r="P147" s="21"/>
      <c r="Q147" s="102">
        <v>1</v>
      </c>
      <c r="R147" s="103">
        <v>300</v>
      </c>
      <c r="S147" s="21">
        <f>IFERROR(VLOOKUP(A147*1,Sheet1!$A$365:$V$533,22,0),0)</f>
        <v>75</v>
      </c>
      <c r="T147" s="21">
        <f t="shared" si="22"/>
        <v>75</v>
      </c>
      <c r="U147" s="21">
        <f t="shared" si="23"/>
        <v>0</v>
      </c>
      <c r="V147" s="21">
        <f t="shared" si="24"/>
        <v>225</v>
      </c>
      <c r="W147" s="21">
        <v>300</v>
      </c>
      <c r="X147" s="21"/>
      <c r="Y147" s="13">
        <v>0</v>
      </c>
      <c r="Z147" s="21">
        <v>0</v>
      </c>
      <c r="AA147" s="21">
        <f t="shared" si="26"/>
        <v>0</v>
      </c>
      <c r="AB147" s="21">
        <f t="shared" si="27"/>
        <v>0</v>
      </c>
      <c r="AC147" s="135">
        <v>0</v>
      </c>
      <c r="AD147" s="21"/>
      <c r="AE147" s="76"/>
      <c r="AF147" s="15"/>
    </row>
    <row r="148" spans="1:32" s="11" customFormat="1" x14ac:dyDescent="0.3">
      <c r="A148" s="75">
        <v>2629</v>
      </c>
      <c r="B148" s="12" t="s">
        <v>133</v>
      </c>
      <c r="C148" s="12" t="s">
        <v>345</v>
      </c>
      <c r="D148" s="102">
        <v>21</v>
      </c>
      <c r="E148" s="102">
        <v>0</v>
      </c>
      <c r="F148" s="103">
        <v>27720</v>
      </c>
      <c r="G148" s="21">
        <f>VLOOKUP(A148*1,Sheet1!$A$2:$V$362,22,0)</f>
        <v>5940</v>
      </c>
      <c r="H148" s="124">
        <f t="shared" si="28"/>
        <v>6930</v>
      </c>
      <c r="I148" s="125">
        <f t="shared" si="29"/>
        <v>990</v>
      </c>
      <c r="J148" s="21">
        <f t="shared" si="25"/>
        <v>20790</v>
      </c>
      <c r="K148" s="21"/>
      <c r="L148" s="82"/>
      <c r="M148" s="21"/>
      <c r="N148" s="21"/>
      <c r="O148" s="21">
        <v>27720</v>
      </c>
      <c r="P148" s="21"/>
      <c r="Q148" s="102">
        <v>0</v>
      </c>
      <c r="R148" s="103">
        <v>0</v>
      </c>
      <c r="S148" s="21">
        <f>IFERROR(VLOOKUP(A148*1,Sheet1!$A$365:$V$533,22,0),0)</f>
        <v>0</v>
      </c>
      <c r="T148" s="21">
        <f t="shared" si="22"/>
        <v>0</v>
      </c>
      <c r="U148" s="21">
        <f t="shared" si="23"/>
        <v>0</v>
      </c>
      <c r="V148" s="21">
        <f t="shared" si="24"/>
        <v>0</v>
      </c>
      <c r="W148" s="21">
        <v>0</v>
      </c>
      <c r="X148" s="21"/>
      <c r="Y148" s="13">
        <v>0</v>
      </c>
      <c r="Z148" s="21">
        <v>0</v>
      </c>
      <c r="AA148" s="21">
        <f t="shared" si="26"/>
        <v>0</v>
      </c>
      <c r="AB148" s="21">
        <f t="shared" si="27"/>
        <v>0</v>
      </c>
      <c r="AC148" s="135">
        <v>0</v>
      </c>
      <c r="AD148" s="21"/>
      <c r="AE148" s="76"/>
      <c r="AF148" s="15"/>
    </row>
    <row r="149" spans="1:32" s="11" customFormat="1" x14ac:dyDescent="0.3">
      <c r="A149" s="75">
        <v>2632</v>
      </c>
      <c r="B149" s="12" t="s">
        <v>134</v>
      </c>
      <c r="C149" s="12" t="s">
        <v>345</v>
      </c>
      <c r="D149" s="102">
        <v>33</v>
      </c>
      <c r="E149" s="102">
        <v>0</v>
      </c>
      <c r="F149" s="103">
        <v>43560</v>
      </c>
      <c r="G149" s="21">
        <f>VLOOKUP(A149*1,Sheet1!$A$2:$V$362,22,0)</f>
        <v>10560</v>
      </c>
      <c r="H149" s="124">
        <f t="shared" si="28"/>
        <v>10890</v>
      </c>
      <c r="I149" s="125">
        <f t="shared" si="29"/>
        <v>330</v>
      </c>
      <c r="J149" s="21">
        <f t="shared" si="25"/>
        <v>32670</v>
      </c>
      <c r="K149" s="21"/>
      <c r="L149" s="82"/>
      <c r="M149" s="21"/>
      <c r="N149" s="21"/>
      <c r="O149" s="21">
        <v>43560</v>
      </c>
      <c r="P149" s="21"/>
      <c r="Q149" s="102">
        <v>0</v>
      </c>
      <c r="R149" s="103">
        <v>0</v>
      </c>
      <c r="S149" s="21">
        <f>IFERROR(VLOOKUP(A149*1,Sheet1!$A$365:$V$533,22,0),0)</f>
        <v>0</v>
      </c>
      <c r="T149" s="21">
        <f t="shared" si="22"/>
        <v>0</v>
      </c>
      <c r="U149" s="21">
        <f t="shared" si="23"/>
        <v>0</v>
      </c>
      <c r="V149" s="21">
        <f t="shared" si="24"/>
        <v>0</v>
      </c>
      <c r="W149" s="21">
        <v>0</v>
      </c>
      <c r="X149" s="21"/>
      <c r="Y149" s="13">
        <v>6</v>
      </c>
      <c r="Z149" s="21">
        <v>11400</v>
      </c>
      <c r="AA149" s="21">
        <f t="shared" si="26"/>
        <v>2850</v>
      </c>
      <c r="AB149" s="21">
        <f t="shared" si="27"/>
        <v>8550</v>
      </c>
      <c r="AC149" s="135">
        <v>11400</v>
      </c>
      <c r="AD149" s="21"/>
      <c r="AE149" s="76"/>
      <c r="AF149" s="15"/>
    </row>
    <row r="150" spans="1:32" s="11" customFormat="1" x14ac:dyDescent="0.3">
      <c r="A150" s="75">
        <v>2636</v>
      </c>
      <c r="B150" s="12" t="s">
        <v>135</v>
      </c>
      <c r="C150" s="12" t="s">
        <v>345</v>
      </c>
      <c r="D150" s="102">
        <v>129</v>
      </c>
      <c r="E150" s="102">
        <v>0</v>
      </c>
      <c r="F150" s="103">
        <v>170280</v>
      </c>
      <c r="G150" s="21">
        <f>VLOOKUP(A150*1,Sheet1!$A$2:$V$362,22,0)</f>
        <v>48180</v>
      </c>
      <c r="H150" s="124">
        <f t="shared" si="28"/>
        <v>42570</v>
      </c>
      <c r="I150" s="125">
        <f t="shared" si="29"/>
        <v>-5610</v>
      </c>
      <c r="J150" s="21">
        <f t="shared" si="25"/>
        <v>127710</v>
      </c>
      <c r="K150" s="21"/>
      <c r="L150" s="82"/>
      <c r="M150" s="21"/>
      <c r="N150" s="21"/>
      <c r="O150" s="21">
        <v>170280</v>
      </c>
      <c r="P150" s="21"/>
      <c r="Q150" s="102">
        <v>0</v>
      </c>
      <c r="R150" s="103">
        <v>0</v>
      </c>
      <c r="S150" s="21">
        <f>IFERROR(VLOOKUP(A150*1,Sheet1!$A$365:$V$533,22,0),0)</f>
        <v>0</v>
      </c>
      <c r="T150" s="21">
        <f t="shared" si="22"/>
        <v>0</v>
      </c>
      <c r="U150" s="21">
        <f t="shared" si="23"/>
        <v>0</v>
      </c>
      <c r="V150" s="21">
        <f t="shared" si="24"/>
        <v>0</v>
      </c>
      <c r="W150" s="21">
        <v>0</v>
      </c>
      <c r="X150" s="21"/>
      <c r="Y150" s="13">
        <v>1</v>
      </c>
      <c r="Z150" s="21">
        <v>1900</v>
      </c>
      <c r="AA150" s="21">
        <f t="shared" si="26"/>
        <v>475</v>
      </c>
      <c r="AB150" s="21">
        <f t="shared" si="27"/>
        <v>1425</v>
      </c>
      <c r="AC150" s="135">
        <v>1900</v>
      </c>
      <c r="AD150" s="21"/>
      <c r="AE150" s="76"/>
      <c r="AF150" s="15"/>
    </row>
    <row r="151" spans="1:32" s="11" customFormat="1" x14ac:dyDescent="0.3">
      <c r="A151" s="75">
        <v>2643</v>
      </c>
      <c r="B151" s="12" t="s">
        <v>136</v>
      </c>
      <c r="C151" s="12" t="s">
        <v>344</v>
      </c>
      <c r="D151" s="102">
        <v>82</v>
      </c>
      <c r="E151" s="102">
        <v>0</v>
      </c>
      <c r="F151" s="103">
        <v>108240</v>
      </c>
      <c r="G151" s="21">
        <f>VLOOKUP(A151*1,Sheet1!$A$2:$V$362,22,0)</f>
        <v>26070</v>
      </c>
      <c r="H151" s="124">
        <f t="shared" si="28"/>
        <v>27060</v>
      </c>
      <c r="I151" s="125">
        <f t="shared" si="29"/>
        <v>990</v>
      </c>
      <c r="J151" s="21">
        <f t="shared" si="25"/>
        <v>81180</v>
      </c>
      <c r="K151" s="21"/>
      <c r="L151" s="82"/>
      <c r="M151" s="21"/>
      <c r="N151" s="21"/>
      <c r="O151" s="21">
        <v>108240</v>
      </c>
      <c r="P151" s="21"/>
      <c r="Q151" s="102">
        <v>0</v>
      </c>
      <c r="R151" s="103">
        <v>0</v>
      </c>
      <c r="S151" s="21">
        <f>IFERROR(VLOOKUP(A151*1,Sheet1!$A$365:$V$533,22,0),0)</f>
        <v>0</v>
      </c>
      <c r="T151" s="21">
        <f t="shared" si="22"/>
        <v>0</v>
      </c>
      <c r="U151" s="21">
        <f t="shared" si="23"/>
        <v>0</v>
      </c>
      <c r="V151" s="21">
        <f t="shared" si="24"/>
        <v>0</v>
      </c>
      <c r="W151" s="21">
        <v>0</v>
      </c>
      <c r="X151" s="21"/>
      <c r="Y151" s="13">
        <v>12</v>
      </c>
      <c r="Z151" s="21">
        <v>22800</v>
      </c>
      <c r="AA151" s="21">
        <f t="shared" si="26"/>
        <v>5700</v>
      </c>
      <c r="AB151" s="21">
        <f t="shared" si="27"/>
        <v>17100</v>
      </c>
      <c r="AC151" s="135">
        <v>22800</v>
      </c>
      <c r="AD151" s="21"/>
      <c r="AE151" s="76"/>
      <c r="AF151" s="15"/>
    </row>
    <row r="152" spans="1:32" s="11" customFormat="1" x14ac:dyDescent="0.3">
      <c r="A152" s="75">
        <v>2648</v>
      </c>
      <c r="B152" s="12" t="s">
        <v>137</v>
      </c>
      <c r="C152" s="12" t="s">
        <v>345</v>
      </c>
      <c r="D152" s="102">
        <v>88</v>
      </c>
      <c r="E152" s="102">
        <v>0</v>
      </c>
      <c r="F152" s="103">
        <v>116160</v>
      </c>
      <c r="G152" s="21">
        <f>VLOOKUP(A152*1,Sheet1!$A$2:$V$362,22,0)</f>
        <v>27720</v>
      </c>
      <c r="H152" s="124">
        <f t="shared" si="28"/>
        <v>29040</v>
      </c>
      <c r="I152" s="125">
        <f t="shared" si="29"/>
        <v>1320</v>
      </c>
      <c r="J152" s="21">
        <f t="shared" si="25"/>
        <v>87120</v>
      </c>
      <c r="K152" s="21"/>
      <c r="L152" s="82"/>
      <c r="M152" s="21"/>
      <c r="N152" s="21"/>
      <c r="O152" s="21">
        <v>116160</v>
      </c>
      <c r="P152" s="21"/>
      <c r="Q152" s="102">
        <v>4</v>
      </c>
      <c r="R152" s="103">
        <v>1200</v>
      </c>
      <c r="S152" s="21">
        <f>IFERROR(VLOOKUP(A152*1,Sheet1!$A$365:$V$533,22,0),0)</f>
        <v>150</v>
      </c>
      <c r="T152" s="21">
        <f t="shared" si="22"/>
        <v>300</v>
      </c>
      <c r="U152" s="21">
        <f t="shared" si="23"/>
        <v>150</v>
      </c>
      <c r="V152" s="21">
        <f t="shared" si="24"/>
        <v>900</v>
      </c>
      <c r="W152" s="21">
        <v>1200</v>
      </c>
      <c r="X152" s="21"/>
      <c r="Y152" s="13">
        <v>0</v>
      </c>
      <c r="Z152" s="21">
        <v>0</v>
      </c>
      <c r="AA152" s="21">
        <f t="shared" si="26"/>
        <v>0</v>
      </c>
      <c r="AB152" s="21">
        <f t="shared" si="27"/>
        <v>0</v>
      </c>
      <c r="AC152" s="135">
        <v>0</v>
      </c>
      <c r="AD152" s="21"/>
      <c r="AE152" s="76"/>
      <c r="AF152" s="15"/>
    </row>
    <row r="153" spans="1:32" s="11" customFormat="1" x14ac:dyDescent="0.3">
      <c r="A153" s="75">
        <v>2651</v>
      </c>
      <c r="B153" s="12" t="s">
        <v>138</v>
      </c>
      <c r="C153" s="12" t="s">
        <v>345</v>
      </c>
      <c r="D153" s="102">
        <v>56</v>
      </c>
      <c r="E153" s="102">
        <v>0</v>
      </c>
      <c r="F153" s="103">
        <v>73920</v>
      </c>
      <c r="G153" s="21">
        <f>VLOOKUP(A153*1,Sheet1!$A$2:$V$362,22,0)</f>
        <v>20130</v>
      </c>
      <c r="H153" s="124">
        <f t="shared" si="28"/>
        <v>18480</v>
      </c>
      <c r="I153" s="125">
        <f t="shared" si="29"/>
        <v>-1650</v>
      </c>
      <c r="J153" s="21">
        <f t="shared" si="25"/>
        <v>55440</v>
      </c>
      <c r="K153" s="21"/>
      <c r="L153" s="82"/>
      <c r="M153" s="21"/>
      <c r="N153" s="21"/>
      <c r="O153" s="21">
        <v>73920</v>
      </c>
      <c r="P153" s="21"/>
      <c r="Q153" s="102">
        <v>0</v>
      </c>
      <c r="R153" s="103">
        <v>0</v>
      </c>
      <c r="S153" s="21">
        <f>IFERROR(VLOOKUP(A153*1,Sheet1!$A$365:$V$533,22,0),0)</f>
        <v>0</v>
      </c>
      <c r="T153" s="21">
        <f t="shared" si="22"/>
        <v>0</v>
      </c>
      <c r="U153" s="21">
        <f t="shared" si="23"/>
        <v>0</v>
      </c>
      <c r="V153" s="21">
        <f t="shared" si="24"/>
        <v>0</v>
      </c>
      <c r="W153" s="21">
        <v>0</v>
      </c>
      <c r="X153" s="21"/>
      <c r="Y153" s="13">
        <v>0</v>
      </c>
      <c r="Z153" s="21">
        <v>0</v>
      </c>
      <c r="AA153" s="21">
        <f t="shared" si="26"/>
        <v>0</v>
      </c>
      <c r="AB153" s="21">
        <f t="shared" si="27"/>
        <v>0</v>
      </c>
      <c r="AC153" s="135">
        <v>0</v>
      </c>
      <c r="AD153" s="21"/>
      <c r="AE153" s="76"/>
      <c r="AF153" s="15"/>
    </row>
    <row r="154" spans="1:32" s="11" customFormat="1" x14ac:dyDescent="0.3">
      <c r="A154" s="75">
        <v>2653</v>
      </c>
      <c r="B154" s="12" t="s">
        <v>139</v>
      </c>
      <c r="C154" s="12" t="s">
        <v>345</v>
      </c>
      <c r="D154" s="102">
        <v>105</v>
      </c>
      <c r="E154" s="102">
        <v>0</v>
      </c>
      <c r="F154" s="103">
        <v>138600</v>
      </c>
      <c r="G154" s="21">
        <f>VLOOKUP(A154*1,Sheet1!$A$2:$V$362,22,0)</f>
        <v>34980</v>
      </c>
      <c r="H154" s="124">
        <f t="shared" si="28"/>
        <v>34650</v>
      </c>
      <c r="I154" s="125">
        <f t="shared" si="29"/>
        <v>-330</v>
      </c>
      <c r="J154" s="21">
        <f t="shared" si="25"/>
        <v>103950</v>
      </c>
      <c r="K154" s="21"/>
      <c r="L154" s="82"/>
      <c r="M154" s="21"/>
      <c r="N154" s="21"/>
      <c r="O154" s="21">
        <v>138600</v>
      </c>
      <c r="P154" s="21"/>
      <c r="Q154" s="102">
        <v>6</v>
      </c>
      <c r="R154" s="103">
        <v>1800</v>
      </c>
      <c r="S154" s="21">
        <f>IFERROR(VLOOKUP(A154*1,Sheet1!$A$365:$V$533,22,0),0)</f>
        <v>375</v>
      </c>
      <c r="T154" s="21">
        <f t="shared" si="22"/>
        <v>450</v>
      </c>
      <c r="U154" s="21">
        <f t="shared" si="23"/>
        <v>75</v>
      </c>
      <c r="V154" s="21">
        <f t="shared" si="24"/>
        <v>1350</v>
      </c>
      <c r="W154" s="21">
        <v>1800</v>
      </c>
      <c r="X154" s="21"/>
      <c r="Y154" s="13">
        <v>1</v>
      </c>
      <c r="Z154" s="21">
        <v>1900</v>
      </c>
      <c r="AA154" s="21">
        <f t="shared" si="26"/>
        <v>475</v>
      </c>
      <c r="AB154" s="21">
        <f t="shared" si="27"/>
        <v>1425</v>
      </c>
      <c r="AC154" s="135">
        <v>1900</v>
      </c>
      <c r="AD154" s="21"/>
      <c r="AE154" s="76"/>
      <c r="AF154" s="15"/>
    </row>
    <row r="155" spans="1:32" s="11" customFormat="1" x14ac:dyDescent="0.3">
      <c r="A155" s="75">
        <v>2659</v>
      </c>
      <c r="B155" s="12" t="s">
        <v>140</v>
      </c>
      <c r="C155" s="12" t="s">
        <v>345</v>
      </c>
      <c r="D155" s="102">
        <v>73</v>
      </c>
      <c r="E155" s="102">
        <v>0</v>
      </c>
      <c r="F155" s="103">
        <v>96360</v>
      </c>
      <c r="G155" s="21">
        <f>VLOOKUP(A155*1,Sheet1!$A$2:$V$362,22,0)</f>
        <v>30690</v>
      </c>
      <c r="H155" s="124">
        <f t="shared" si="28"/>
        <v>24090</v>
      </c>
      <c r="I155" s="125">
        <f t="shared" si="29"/>
        <v>-6600</v>
      </c>
      <c r="J155" s="21">
        <f t="shared" si="25"/>
        <v>72270</v>
      </c>
      <c r="K155" s="21"/>
      <c r="L155" s="82"/>
      <c r="M155" s="21"/>
      <c r="N155" s="21"/>
      <c r="O155" s="21">
        <v>96360</v>
      </c>
      <c r="P155" s="21"/>
      <c r="Q155" s="102">
        <v>2</v>
      </c>
      <c r="R155" s="103">
        <v>600</v>
      </c>
      <c r="S155" s="21">
        <f>IFERROR(VLOOKUP(A155*1,Sheet1!$A$365:$V$533,22,0),0)</f>
        <v>225</v>
      </c>
      <c r="T155" s="21">
        <f t="shared" si="22"/>
        <v>150</v>
      </c>
      <c r="U155" s="21">
        <f t="shared" si="23"/>
        <v>-75</v>
      </c>
      <c r="V155" s="21">
        <f t="shared" si="24"/>
        <v>450</v>
      </c>
      <c r="W155" s="21">
        <v>600</v>
      </c>
      <c r="X155" s="21"/>
      <c r="Y155" s="13">
        <v>3</v>
      </c>
      <c r="Z155" s="21">
        <v>5700</v>
      </c>
      <c r="AA155" s="21">
        <f t="shared" si="26"/>
        <v>1425</v>
      </c>
      <c r="AB155" s="21">
        <f t="shared" si="27"/>
        <v>4275</v>
      </c>
      <c r="AC155" s="135">
        <v>5700</v>
      </c>
      <c r="AD155" s="21"/>
      <c r="AE155" s="76"/>
      <c r="AF155" s="15"/>
    </row>
    <row r="156" spans="1:32" s="11" customFormat="1" x14ac:dyDescent="0.3">
      <c r="A156" s="75">
        <v>2661</v>
      </c>
      <c r="B156" s="12" t="s">
        <v>141</v>
      </c>
      <c r="C156" s="12" t="s">
        <v>345</v>
      </c>
      <c r="D156" s="102">
        <v>128</v>
      </c>
      <c r="E156" s="102">
        <v>0</v>
      </c>
      <c r="F156" s="103">
        <v>168960</v>
      </c>
      <c r="G156" s="21">
        <f>VLOOKUP(A156*1,Sheet1!$A$2:$V$362,22,0)</f>
        <v>40260</v>
      </c>
      <c r="H156" s="124">
        <f t="shared" si="28"/>
        <v>42240</v>
      </c>
      <c r="I156" s="125">
        <f t="shared" si="29"/>
        <v>1980</v>
      </c>
      <c r="J156" s="21">
        <f t="shared" si="25"/>
        <v>126720</v>
      </c>
      <c r="K156" s="21"/>
      <c r="L156" s="82"/>
      <c r="M156" s="21"/>
      <c r="N156" s="21"/>
      <c r="O156" s="21">
        <v>168960</v>
      </c>
      <c r="P156" s="21"/>
      <c r="Q156" s="102">
        <v>0</v>
      </c>
      <c r="R156" s="103">
        <v>0</v>
      </c>
      <c r="S156" s="21">
        <f>IFERROR(VLOOKUP(A156*1,Sheet1!$A$365:$V$533,22,0),0)</f>
        <v>75</v>
      </c>
      <c r="T156" s="21">
        <f t="shared" si="22"/>
        <v>0</v>
      </c>
      <c r="U156" s="21">
        <f t="shared" si="23"/>
        <v>-75</v>
      </c>
      <c r="V156" s="21">
        <f t="shared" si="24"/>
        <v>0</v>
      </c>
      <c r="W156" s="21">
        <v>0</v>
      </c>
      <c r="X156" s="21"/>
      <c r="Y156" s="13">
        <v>6</v>
      </c>
      <c r="Z156" s="21">
        <v>11400</v>
      </c>
      <c r="AA156" s="21">
        <f t="shared" si="26"/>
        <v>2850</v>
      </c>
      <c r="AB156" s="21">
        <f t="shared" si="27"/>
        <v>8550</v>
      </c>
      <c r="AC156" s="135">
        <v>11400</v>
      </c>
      <c r="AD156" s="21"/>
      <c r="AE156" s="76"/>
      <c r="AF156" s="15"/>
    </row>
    <row r="157" spans="1:32" s="11" customFormat="1" x14ac:dyDescent="0.3">
      <c r="A157" s="75">
        <v>2662</v>
      </c>
      <c r="B157" s="12" t="s">
        <v>142</v>
      </c>
      <c r="C157" s="12" t="s">
        <v>344</v>
      </c>
      <c r="D157" s="102">
        <v>59</v>
      </c>
      <c r="E157" s="102">
        <v>0</v>
      </c>
      <c r="F157" s="103">
        <v>77880</v>
      </c>
      <c r="G157" s="21">
        <f>VLOOKUP(A157*1,Sheet1!$A$2:$V$362,22,0)</f>
        <v>21120</v>
      </c>
      <c r="H157" s="124">
        <f t="shared" si="28"/>
        <v>19470</v>
      </c>
      <c r="I157" s="125">
        <f t="shared" si="29"/>
        <v>-1650</v>
      </c>
      <c r="J157" s="21">
        <f t="shared" si="25"/>
        <v>58410</v>
      </c>
      <c r="K157" s="21"/>
      <c r="L157" s="82"/>
      <c r="M157" s="21"/>
      <c r="N157" s="21"/>
      <c r="O157" s="21">
        <v>77880</v>
      </c>
      <c r="P157" s="21"/>
      <c r="Q157" s="102">
        <v>0</v>
      </c>
      <c r="R157" s="103">
        <v>0</v>
      </c>
      <c r="S157" s="21">
        <f>IFERROR(VLOOKUP(A157*1,Sheet1!$A$365:$V$533,22,0),0)</f>
        <v>0</v>
      </c>
      <c r="T157" s="21">
        <f t="shared" si="22"/>
        <v>0</v>
      </c>
      <c r="U157" s="21">
        <f t="shared" si="23"/>
        <v>0</v>
      </c>
      <c r="V157" s="21">
        <f t="shared" si="24"/>
        <v>0</v>
      </c>
      <c r="W157" s="21">
        <v>0</v>
      </c>
      <c r="X157" s="21"/>
      <c r="Y157" s="13">
        <v>0</v>
      </c>
      <c r="Z157" s="21">
        <v>0</v>
      </c>
      <c r="AA157" s="21">
        <f t="shared" si="26"/>
        <v>0</v>
      </c>
      <c r="AB157" s="21">
        <f t="shared" si="27"/>
        <v>0</v>
      </c>
      <c r="AC157" s="135">
        <v>0</v>
      </c>
      <c r="AD157" s="21"/>
      <c r="AE157" s="76"/>
      <c r="AF157" s="15"/>
    </row>
    <row r="158" spans="1:32" s="11" customFormat="1" x14ac:dyDescent="0.3">
      <c r="A158" s="75">
        <v>2666</v>
      </c>
      <c r="B158" s="12" t="s">
        <v>143</v>
      </c>
      <c r="C158" s="12" t="s">
        <v>345</v>
      </c>
      <c r="D158" s="102">
        <v>80</v>
      </c>
      <c r="E158" s="102">
        <v>0</v>
      </c>
      <c r="F158" s="103">
        <v>105600</v>
      </c>
      <c r="G158" s="21">
        <f>VLOOKUP(A158*1,Sheet1!$A$2:$V$362,22,0)</f>
        <v>27060</v>
      </c>
      <c r="H158" s="124">
        <f t="shared" si="28"/>
        <v>26400</v>
      </c>
      <c r="I158" s="125">
        <f t="shared" si="29"/>
        <v>-660</v>
      </c>
      <c r="J158" s="21">
        <f t="shared" si="25"/>
        <v>79200</v>
      </c>
      <c r="K158" s="21"/>
      <c r="L158" s="82"/>
      <c r="M158" s="21"/>
      <c r="N158" s="21"/>
      <c r="O158" s="21">
        <v>105600</v>
      </c>
      <c r="P158" s="21"/>
      <c r="Q158" s="102">
        <v>0</v>
      </c>
      <c r="R158" s="103">
        <v>0</v>
      </c>
      <c r="S158" s="21">
        <f>IFERROR(VLOOKUP(A158*1,Sheet1!$A$365:$V$533,22,0),0)</f>
        <v>0</v>
      </c>
      <c r="T158" s="21">
        <f t="shared" si="22"/>
        <v>0</v>
      </c>
      <c r="U158" s="21">
        <f t="shared" si="23"/>
        <v>0</v>
      </c>
      <c r="V158" s="21">
        <f t="shared" si="24"/>
        <v>0</v>
      </c>
      <c r="W158" s="21">
        <v>0</v>
      </c>
      <c r="X158" s="21"/>
      <c r="Y158" s="13">
        <v>0</v>
      </c>
      <c r="Z158" s="21">
        <v>0</v>
      </c>
      <c r="AA158" s="21">
        <f t="shared" si="26"/>
        <v>0</v>
      </c>
      <c r="AB158" s="21">
        <f t="shared" si="27"/>
        <v>0</v>
      </c>
      <c r="AC158" s="135">
        <v>0</v>
      </c>
      <c r="AD158" s="21"/>
      <c r="AE158" s="76"/>
      <c r="AF158" s="15"/>
    </row>
    <row r="159" spans="1:32" s="11" customFormat="1" x14ac:dyDescent="0.3">
      <c r="A159" s="75">
        <v>2672</v>
      </c>
      <c r="B159" s="12" t="s">
        <v>145</v>
      </c>
      <c r="C159" s="12" t="s">
        <v>345</v>
      </c>
      <c r="D159" s="102">
        <v>69</v>
      </c>
      <c r="E159" s="102">
        <v>0</v>
      </c>
      <c r="F159" s="103">
        <v>91080</v>
      </c>
      <c r="G159" s="21">
        <f>VLOOKUP(A159*1,Sheet1!$A$2:$V$362,22,0)</f>
        <v>20460</v>
      </c>
      <c r="H159" s="124">
        <f t="shared" si="28"/>
        <v>22770</v>
      </c>
      <c r="I159" s="125">
        <f t="shared" si="29"/>
        <v>2310</v>
      </c>
      <c r="J159" s="21">
        <f t="shared" si="25"/>
        <v>68310</v>
      </c>
      <c r="K159" s="21"/>
      <c r="L159" s="82"/>
      <c r="M159" s="21"/>
      <c r="N159" s="21"/>
      <c r="O159" s="21">
        <v>91080</v>
      </c>
      <c r="P159" s="21"/>
      <c r="Q159" s="102">
        <v>1</v>
      </c>
      <c r="R159" s="103">
        <v>300</v>
      </c>
      <c r="S159" s="21">
        <f>IFERROR(VLOOKUP(A159*1,Sheet1!$A$365:$V$533,22,0),0)</f>
        <v>0</v>
      </c>
      <c r="T159" s="21">
        <f t="shared" si="22"/>
        <v>75</v>
      </c>
      <c r="U159" s="21">
        <f t="shared" si="23"/>
        <v>75</v>
      </c>
      <c r="V159" s="21">
        <f t="shared" si="24"/>
        <v>225</v>
      </c>
      <c r="W159" s="21">
        <v>300</v>
      </c>
      <c r="X159" s="21"/>
      <c r="Y159" s="13">
        <v>6</v>
      </c>
      <c r="Z159" s="21">
        <v>11400</v>
      </c>
      <c r="AA159" s="21">
        <f t="shared" si="26"/>
        <v>2850</v>
      </c>
      <c r="AB159" s="21">
        <f t="shared" si="27"/>
        <v>8550</v>
      </c>
      <c r="AC159" s="135">
        <v>11400</v>
      </c>
      <c r="AD159" s="21"/>
      <c r="AE159" s="76"/>
      <c r="AF159" s="15"/>
    </row>
    <row r="160" spans="1:32" s="11" customFormat="1" x14ac:dyDescent="0.3">
      <c r="A160" s="75">
        <v>2674</v>
      </c>
      <c r="B160" s="12" t="s">
        <v>146</v>
      </c>
      <c r="C160" s="12" t="s">
        <v>345</v>
      </c>
      <c r="D160" s="102">
        <v>152</v>
      </c>
      <c r="E160" s="102">
        <v>0</v>
      </c>
      <c r="F160" s="103">
        <v>200640</v>
      </c>
      <c r="G160" s="21">
        <f>VLOOKUP(A160*1,Sheet1!$A$2:$V$362,22,0)</f>
        <v>54780</v>
      </c>
      <c r="H160" s="124">
        <f t="shared" si="28"/>
        <v>50160</v>
      </c>
      <c r="I160" s="125">
        <f t="shared" si="29"/>
        <v>-4620</v>
      </c>
      <c r="J160" s="21">
        <f t="shared" si="25"/>
        <v>150480</v>
      </c>
      <c r="K160" s="21"/>
      <c r="L160" s="82"/>
      <c r="M160" s="21"/>
      <c r="N160" s="21"/>
      <c r="O160" s="21">
        <v>200640</v>
      </c>
      <c r="P160" s="21"/>
      <c r="Q160" s="102">
        <v>0</v>
      </c>
      <c r="R160" s="103">
        <v>0</v>
      </c>
      <c r="S160" s="21">
        <f>IFERROR(VLOOKUP(A160*1,Sheet1!$A$365:$V$533,22,0),0)</f>
        <v>0</v>
      </c>
      <c r="T160" s="21">
        <f t="shared" si="22"/>
        <v>0</v>
      </c>
      <c r="U160" s="21">
        <f t="shared" si="23"/>
        <v>0</v>
      </c>
      <c r="V160" s="21">
        <f t="shared" si="24"/>
        <v>0</v>
      </c>
      <c r="W160" s="21">
        <v>0</v>
      </c>
      <c r="X160" s="21"/>
      <c r="Y160" s="13">
        <v>0</v>
      </c>
      <c r="Z160" s="21">
        <v>0</v>
      </c>
      <c r="AA160" s="21">
        <f t="shared" si="26"/>
        <v>0</v>
      </c>
      <c r="AB160" s="21">
        <f t="shared" si="27"/>
        <v>0</v>
      </c>
      <c r="AC160" s="135">
        <v>0</v>
      </c>
      <c r="AD160" s="21"/>
      <c r="AE160" s="76"/>
      <c r="AF160" s="15"/>
    </row>
    <row r="161" spans="1:32" s="11" customFormat="1" x14ac:dyDescent="0.3">
      <c r="A161" s="75">
        <v>2676</v>
      </c>
      <c r="B161" s="12" t="s">
        <v>147</v>
      </c>
      <c r="C161" s="12" t="s">
        <v>345</v>
      </c>
      <c r="D161" s="102">
        <v>39</v>
      </c>
      <c r="E161" s="102">
        <v>0</v>
      </c>
      <c r="F161" s="103">
        <v>51480</v>
      </c>
      <c r="G161" s="21">
        <f>VLOOKUP(A161*1,Sheet1!$A$2:$V$362,22,0)</f>
        <v>10560</v>
      </c>
      <c r="H161" s="124">
        <f t="shared" si="28"/>
        <v>12870</v>
      </c>
      <c r="I161" s="125">
        <f t="shared" si="29"/>
        <v>2310</v>
      </c>
      <c r="J161" s="21">
        <f t="shared" si="25"/>
        <v>38610</v>
      </c>
      <c r="K161" s="21"/>
      <c r="L161" s="82"/>
      <c r="M161" s="21"/>
      <c r="N161" s="21"/>
      <c r="O161" s="21">
        <v>51480</v>
      </c>
      <c r="P161" s="21"/>
      <c r="Q161" s="102">
        <v>1</v>
      </c>
      <c r="R161" s="103">
        <v>300</v>
      </c>
      <c r="S161" s="21">
        <f>IFERROR(VLOOKUP(A161*1,Sheet1!$A$365:$V$533,22,0),0)</f>
        <v>0</v>
      </c>
      <c r="T161" s="21">
        <f t="shared" si="22"/>
        <v>75</v>
      </c>
      <c r="U161" s="21">
        <f t="shared" si="23"/>
        <v>75</v>
      </c>
      <c r="V161" s="21">
        <f t="shared" si="24"/>
        <v>225</v>
      </c>
      <c r="W161" s="21">
        <v>300</v>
      </c>
      <c r="X161" s="21"/>
      <c r="Y161" s="13">
        <v>2</v>
      </c>
      <c r="Z161" s="21">
        <v>3800</v>
      </c>
      <c r="AA161" s="21">
        <f t="shared" si="26"/>
        <v>950</v>
      </c>
      <c r="AB161" s="21">
        <f t="shared" si="27"/>
        <v>2850</v>
      </c>
      <c r="AC161" s="135">
        <v>3800</v>
      </c>
      <c r="AD161" s="21"/>
      <c r="AE161" s="76"/>
      <c r="AF161" s="15"/>
    </row>
    <row r="162" spans="1:32" s="11" customFormat="1" x14ac:dyDescent="0.3">
      <c r="A162" s="75">
        <v>2677</v>
      </c>
      <c r="B162" s="12" t="s">
        <v>148</v>
      </c>
      <c r="C162" s="12" t="s">
        <v>345</v>
      </c>
      <c r="D162" s="102">
        <v>66</v>
      </c>
      <c r="E162" s="102">
        <v>0</v>
      </c>
      <c r="F162" s="103">
        <v>87120</v>
      </c>
      <c r="G162" s="21">
        <f>VLOOKUP(A162*1,Sheet1!$A$2:$V$362,22,0)</f>
        <v>17490</v>
      </c>
      <c r="H162" s="124">
        <f t="shared" si="28"/>
        <v>21780</v>
      </c>
      <c r="I162" s="125">
        <f t="shared" si="29"/>
        <v>4290</v>
      </c>
      <c r="J162" s="21">
        <f t="shared" si="25"/>
        <v>65340</v>
      </c>
      <c r="K162" s="21"/>
      <c r="L162" s="82"/>
      <c r="M162" s="21"/>
      <c r="N162" s="21"/>
      <c r="O162" s="21">
        <v>87120</v>
      </c>
      <c r="P162" s="21"/>
      <c r="Q162" s="102">
        <v>1</v>
      </c>
      <c r="R162" s="103">
        <v>300</v>
      </c>
      <c r="S162" s="21">
        <f>IFERROR(VLOOKUP(A162*1,Sheet1!$A$365:$V$533,22,0),0)</f>
        <v>0</v>
      </c>
      <c r="T162" s="21">
        <f t="shared" si="22"/>
        <v>75</v>
      </c>
      <c r="U162" s="21">
        <f t="shared" si="23"/>
        <v>75</v>
      </c>
      <c r="V162" s="21">
        <f t="shared" si="24"/>
        <v>225</v>
      </c>
      <c r="W162" s="21">
        <v>300</v>
      </c>
      <c r="X162" s="21"/>
      <c r="Y162" s="13">
        <v>2</v>
      </c>
      <c r="Z162" s="21">
        <v>3800</v>
      </c>
      <c r="AA162" s="21">
        <f t="shared" si="26"/>
        <v>950</v>
      </c>
      <c r="AB162" s="21">
        <f t="shared" si="27"/>
        <v>2850</v>
      </c>
      <c r="AC162" s="135">
        <v>3800</v>
      </c>
      <c r="AD162" s="21"/>
      <c r="AE162" s="76"/>
      <c r="AF162" s="15"/>
    </row>
    <row r="163" spans="1:32" s="11" customFormat="1" x14ac:dyDescent="0.3">
      <c r="A163" s="75">
        <v>2680</v>
      </c>
      <c r="B163" s="12" t="s">
        <v>149</v>
      </c>
      <c r="C163" s="12" t="s">
        <v>345</v>
      </c>
      <c r="D163" s="102">
        <v>37</v>
      </c>
      <c r="E163" s="102">
        <v>0</v>
      </c>
      <c r="F163" s="103">
        <v>48840</v>
      </c>
      <c r="G163" s="21">
        <f>VLOOKUP(A163*1,Sheet1!$A$2:$V$362,22,0)</f>
        <v>12870</v>
      </c>
      <c r="H163" s="124">
        <f t="shared" si="28"/>
        <v>12210</v>
      </c>
      <c r="I163" s="125">
        <f t="shared" si="29"/>
        <v>-660</v>
      </c>
      <c r="J163" s="21">
        <f t="shared" si="25"/>
        <v>36630</v>
      </c>
      <c r="K163" s="21"/>
      <c r="L163" s="82"/>
      <c r="M163" s="21"/>
      <c r="N163" s="21"/>
      <c r="O163" s="21">
        <v>48840</v>
      </c>
      <c r="P163" s="21"/>
      <c r="Q163" s="102">
        <v>2</v>
      </c>
      <c r="R163" s="103">
        <v>600</v>
      </c>
      <c r="S163" s="21">
        <f>IFERROR(VLOOKUP(A163*1,Sheet1!$A$365:$V$533,22,0),0)</f>
        <v>225</v>
      </c>
      <c r="T163" s="21">
        <f t="shared" si="22"/>
        <v>150</v>
      </c>
      <c r="U163" s="21">
        <f t="shared" si="23"/>
        <v>-75</v>
      </c>
      <c r="V163" s="21">
        <f t="shared" si="24"/>
        <v>450</v>
      </c>
      <c r="W163" s="21">
        <v>600</v>
      </c>
      <c r="X163" s="21"/>
      <c r="Y163" s="13">
        <v>1</v>
      </c>
      <c r="Z163" s="21">
        <v>1900</v>
      </c>
      <c r="AA163" s="21">
        <f t="shared" si="26"/>
        <v>475</v>
      </c>
      <c r="AB163" s="21">
        <f t="shared" si="27"/>
        <v>1425</v>
      </c>
      <c r="AC163" s="135">
        <v>1900</v>
      </c>
      <c r="AD163" s="21"/>
      <c r="AE163" s="76"/>
      <c r="AF163" s="15"/>
    </row>
    <row r="164" spans="1:32" s="11" customFormat="1" x14ac:dyDescent="0.3">
      <c r="A164" s="75">
        <v>2682</v>
      </c>
      <c r="B164" s="12" t="s">
        <v>150</v>
      </c>
      <c r="C164" s="12" t="s">
        <v>345</v>
      </c>
      <c r="D164" s="102">
        <v>55</v>
      </c>
      <c r="E164" s="102">
        <v>0</v>
      </c>
      <c r="F164" s="103">
        <v>72600</v>
      </c>
      <c r="G164" s="21">
        <f>VLOOKUP(A164*1,Sheet1!$A$2:$V$362,22,0)</f>
        <v>22440</v>
      </c>
      <c r="H164" s="124">
        <f t="shared" si="28"/>
        <v>18150</v>
      </c>
      <c r="I164" s="125">
        <f t="shared" si="29"/>
        <v>-4290</v>
      </c>
      <c r="J164" s="21">
        <f t="shared" si="25"/>
        <v>54450</v>
      </c>
      <c r="K164" s="21"/>
      <c r="L164" s="82"/>
      <c r="M164" s="21"/>
      <c r="N164" s="21"/>
      <c r="O164" s="21">
        <v>72600</v>
      </c>
      <c r="P164" s="21"/>
      <c r="Q164" s="102">
        <v>1</v>
      </c>
      <c r="R164" s="103">
        <v>300</v>
      </c>
      <c r="S164" s="21">
        <f>IFERROR(VLOOKUP(A164*1,Sheet1!$A$365:$V$533,22,0),0)</f>
        <v>75</v>
      </c>
      <c r="T164" s="21">
        <f t="shared" si="22"/>
        <v>75</v>
      </c>
      <c r="U164" s="21">
        <f t="shared" si="23"/>
        <v>0</v>
      </c>
      <c r="V164" s="21">
        <f t="shared" si="24"/>
        <v>225</v>
      </c>
      <c r="W164" s="21">
        <v>300</v>
      </c>
      <c r="X164" s="21"/>
      <c r="Y164" s="13">
        <v>2</v>
      </c>
      <c r="Z164" s="21">
        <v>3800</v>
      </c>
      <c r="AA164" s="21">
        <f t="shared" si="26"/>
        <v>950</v>
      </c>
      <c r="AB164" s="21">
        <f t="shared" si="27"/>
        <v>2850</v>
      </c>
      <c r="AC164" s="135">
        <v>3800</v>
      </c>
      <c r="AD164" s="21"/>
      <c r="AE164" s="76"/>
      <c r="AF164" s="15"/>
    </row>
    <row r="165" spans="1:32" s="11" customFormat="1" x14ac:dyDescent="0.3">
      <c r="A165" s="75">
        <v>2689</v>
      </c>
      <c r="B165" s="12" t="s">
        <v>151</v>
      </c>
      <c r="C165" s="12" t="s">
        <v>345</v>
      </c>
      <c r="D165" s="102">
        <v>45</v>
      </c>
      <c r="E165" s="102">
        <v>0</v>
      </c>
      <c r="F165" s="103">
        <v>59400</v>
      </c>
      <c r="G165" s="21">
        <f>VLOOKUP(A165*1,Sheet1!$A$2:$V$362,22,0)</f>
        <v>15180</v>
      </c>
      <c r="H165" s="124">
        <f t="shared" si="28"/>
        <v>14850</v>
      </c>
      <c r="I165" s="125">
        <f t="shared" si="29"/>
        <v>-330</v>
      </c>
      <c r="J165" s="21">
        <f t="shared" si="25"/>
        <v>44550</v>
      </c>
      <c r="K165" s="21"/>
      <c r="L165" s="82"/>
      <c r="M165" s="21"/>
      <c r="N165" s="21"/>
      <c r="O165" s="21">
        <v>59400</v>
      </c>
      <c r="P165" s="21"/>
      <c r="Q165" s="102">
        <v>0</v>
      </c>
      <c r="R165" s="103">
        <v>0</v>
      </c>
      <c r="S165" s="21">
        <f>IFERROR(VLOOKUP(A165*1,Sheet1!$A$365:$V$533,22,0),0)</f>
        <v>0</v>
      </c>
      <c r="T165" s="21">
        <f t="shared" si="22"/>
        <v>0</v>
      </c>
      <c r="U165" s="21">
        <f t="shared" si="23"/>
        <v>0</v>
      </c>
      <c r="V165" s="21">
        <f t="shared" si="24"/>
        <v>0</v>
      </c>
      <c r="W165" s="21">
        <v>0</v>
      </c>
      <c r="X165" s="21"/>
      <c r="Y165" s="13">
        <v>0</v>
      </c>
      <c r="Z165" s="21">
        <v>0</v>
      </c>
      <c r="AA165" s="21">
        <f t="shared" si="26"/>
        <v>0</v>
      </c>
      <c r="AB165" s="21">
        <f t="shared" si="27"/>
        <v>0</v>
      </c>
      <c r="AC165" s="135">
        <v>0</v>
      </c>
      <c r="AD165" s="21"/>
      <c r="AE165" s="76"/>
      <c r="AF165" s="15"/>
    </row>
    <row r="166" spans="1:32" s="11" customFormat="1" x14ac:dyDescent="0.3">
      <c r="A166" s="75">
        <v>2692</v>
      </c>
      <c r="B166" s="12" t="s">
        <v>152</v>
      </c>
      <c r="C166" s="12" t="s">
        <v>344</v>
      </c>
      <c r="D166" s="102">
        <v>63</v>
      </c>
      <c r="E166" s="102">
        <v>0</v>
      </c>
      <c r="F166" s="103">
        <v>83160</v>
      </c>
      <c r="G166" s="21">
        <f>VLOOKUP(A166*1,Sheet1!$A$2:$V$362,22,0)</f>
        <v>21120</v>
      </c>
      <c r="H166" s="124">
        <f t="shared" si="28"/>
        <v>20790</v>
      </c>
      <c r="I166" s="125">
        <f t="shared" si="29"/>
        <v>-330</v>
      </c>
      <c r="J166" s="21">
        <f t="shared" si="25"/>
        <v>62370</v>
      </c>
      <c r="K166" s="21"/>
      <c r="L166" s="82"/>
      <c r="M166" s="21"/>
      <c r="N166" s="21"/>
      <c r="O166" s="21">
        <v>83160</v>
      </c>
      <c r="P166" s="21"/>
      <c r="Q166" s="102">
        <v>31</v>
      </c>
      <c r="R166" s="103">
        <v>9300</v>
      </c>
      <c r="S166" s="21">
        <f>IFERROR(VLOOKUP(A166*1,Sheet1!$A$365:$V$533,22,0),0)</f>
        <v>1875</v>
      </c>
      <c r="T166" s="21">
        <f t="shared" si="22"/>
        <v>2325</v>
      </c>
      <c r="U166" s="21">
        <f t="shared" si="23"/>
        <v>450</v>
      </c>
      <c r="V166" s="21">
        <f t="shared" si="24"/>
        <v>6975</v>
      </c>
      <c r="W166" s="21">
        <v>9300</v>
      </c>
      <c r="X166" s="21"/>
      <c r="Y166" s="13">
        <v>3</v>
      </c>
      <c r="Z166" s="21">
        <v>5700</v>
      </c>
      <c r="AA166" s="21">
        <f t="shared" si="26"/>
        <v>1425</v>
      </c>
      <c r="AB166" s="21">
        <f t="shared" si="27"/>
        <v>4275</v>
      </c>
      <c r="AC166" s="135">
        <v>5700</v>
      </c>
      <c r="AD166" s="21"/>
      <c r="AE166" s="76"/>
      <c r="AF166" s="15"/>
    </row>
    <row r="167" spans="1:32" s="11" customFormat="1" x14ac:dyDescent="0.3">
      <c r="A167" s="75">
        <v>3010</v>
      </c>
      <c r="B167" s="12" t="s">
        <v>153</v>
      </c>
      <c r="C167" s="12" t="s">
        <v>343</v>
      </c>
      <c r="D167" s="102">
        <v>6</v>
      </c>
      <c r="E167" s="102">
        <v>0</v>
      </c>
      <c r="F167" s="103">
        <v>7920</v>
      </c>
      <c r="G167" s="21">
        <f>VLOOKUP(A167*1,Sheet1!$A$2:$V$362,22,0)</f>
        <v>1980</v>
      </c>
      <c r="H167" s="124">
        <f t="shared" si="28"/>
        <v>1980</v>
      </c>
      <c r="I167" s="125">
        <f t="shared" si="29"/>
        <v>0</v>
      </c>
      <c r="J167" s="21">
        <f t="shared" si="25"/>
        <v>5940</v>
      </c>
      <c r="K167" s="21"/>
      <c r="L167" s="82"/>
      <c r="M167" s="21"/>
      <c r="N167" s="21"/>
      <c r="O167" s="21">
        <v>7920</v>
      </c>
      <c r="P167" s="21"/>
      <c r="Q167" s="102">
        <v>0</v>
      </c>
      <c r="R167" s="103">
        <v>0</v>
      </c>
      <c r="S167" s="21">
        <f>IFERROR(VLOOKUP(A167*1,Sheet1!$A$365:$V$533,22,0),0)</f>
        <v>0</v>
      </c>
      <c r="T167" s="21">
        <f t="shared" si="22"/>
        <v>0</v>
      </c>
      <c r="U167" s="21">
        <f t="shared" si="23"/>
        <v>0</v>
      </c>
      <c r="V167" s="21">
        <f t="shared" si="24"/>
        <v>0</v>
      </c>
      <c r="W167" s="21">
        <v>0</v>
      </c>
      <c r="X167" s="21"/>
      <c r="Y167" s="13">
        <v>2</v>
      </c>
      <c r="Z167" s="21">
        <v>3800</v>
      </c>
      <c r="AA167" s="21">
        <f t="shared" si="26"/>
        <v>950</v>
      </c>
      <c r="AB167" s="21">
        <f t="shared" si="27"/>
        <v>2850</v>
      </c>
      <c r="AC167" s="135">
        <v>3800</v>
      </c>
      <c r="AD167" s="21"/>
      <c r="AE167" s="76"/>
      <c r="AF167" s="15"/>
    </row>
    <row r="168" spans="1:32" s="11" customFormat="1" x14ac:dyDescent="0.3">
      <c r="A168" s="75">
        <v>3015</v>
      </c>
      <c r="B168" s="12" t="s">
        <v>154</v>
      </c>
      <c r="C168" s="12" t="s">
        <v>343</v>
      </c>
      <c r="D168" s="102">
        <v>7</v>
      </c>
      <c r="E168" s="102">
        <v>0</v>
      </c>
      <c r="F168" s="103">
        <v>9240</v>
      </c>
      <c r="G168" s="21">
        <f>VLOOKUP(A168*1,Sheet1!$A$2:$V$362,22,0)</f>
        <v>2310</v>
      </c>
      <c r="H168" s="124">
        <f t="shared" si="28"/>
        <v>2310</v>
      </c>
      <c r="I168" s="125">
        <f t="shared" si="29"/>
        <v>0</v>
      </c>
      <c r="J168" s="21">
        <f t="shared" si="25"/>
        <v>6930</v>
      </c>
      <c r="K168" s="21"/>
      <c r="L168" s="82"/>
      <c r="M168" s="21"/>
      <c r="N168" s="21"/>
      <c r="O168" s="21">
        <v>9240</v>
      </c>
      <c r="P168" s="21"/>
      <c r="Q168" s="102">
        <v>1</v>
      </c>
      <c r="R168" s="103">
        <v>300</v>
      </c>
      <c r="S168" s="21">
        <f>IFERROR(VLOOKUP(A168*1,Sheet1!$A$365:$V$533,22,0),0)</f>
        <v>150</v>
      </c>
      <c r="T168" s="21">
        <f t="shared" si="22"/>
        <v>75</v>
      </c>
      <c r="U168" s="21">
        <f t="shared" si="23"/>
        <v>-75</v>
      </c>
      <c r="V168" s="21">
        <f t="shared" si="24"/>
        <v>225</v>
      </c>
      <c r="W168" s="21">
        <v>300</v>
      </c>
      <c r="X168" s="21"/>
      <c r="Y168" s="13">
        <v>0</v>
      </c>
      <c r="Z168" s="21">
        <v>0</v>
      </c>
      <c r="AA168" s="21">
        <f t="shared" si="26"/>
        <v>0</v>
      </c>
      <c r="AB168" s="21">
        <f t="shared" si="27"/>
        <v>0</v>
      </c>
      <c r="AC168" s="135">
        <v>0</v>
      </c>
      <c r="AD168" s="21"/>
      <c r="AE168" s="76"/>
      <c r="AF168" s="15"/>
    </row>
    <row r="169" spans="1:32" s="11" customFormat="1" x14ac:dyDescent="0.3">
      <c r="A169" s="75">
        <v>3020</v>
      </c>
      <c r="B169" s="12" t="s">
        <v>347</v>
      </c>
      <c r="C169" s="12" t="s">
        <v>348</v>
      </c>
      <c r="D169" s="102">
        <v>5</v>
      </c>
      <c r="E169" s="102">
        <v>0</v>
      </c>
      <c r="F169" s="103">
        <v>6600</v>
      </c>
      <c r="G169" s="21">
        <f>VLOOKUP(A169*1,Sheet1!$A$2:$V$362,22,0)</f>
        <v>2310</v>
      </c>
      <c r="H169" s="124">
        <f t="shared" si="28"/>
        <v>1650</v>
      </c>
      <c r="I169" s="125">
        <f t="shared" si="29"/>
        <v>-660</v>
      </c>
      <c r="J169" s="21">
        <f t="shared" si="25"/>
        <v>4950</v>
      </c>
      <c r="K169" s="21"/>
      <c r="L169" s="82"/>
      <c r="M169" s="21"/>
      <c r="N169" s="21"/>
      <c r="O169" s="21">
        <v>6600</v>
      </c>
      <c r="P169" s="21"/>
      <c r="Q169" s="102">
        <v>0</v>
      </c>
      <c r="R169" s="103">
        <v>0</v>
      </c>
      <c r="S169" s="21">
        <f>IFERROR(VLOOKUP(A169*1,Sheet1!$A$365:$V$533,22,0),0)</f>
        <v>0</v>
      </c>
      <c r="T169" s="21">
        <f t="shared" si="22"/>
        <v>0</v>
      </c>
      <c r="U169" s="21">
        <f t="shared" si="23"/>
        <v>0</v>
      </c>
      <c r="V169" s="21">
        <f t="shared" si="24"/>
        <v>0</v>
      </c>
      <c r="W169" s="21">
        <v>0</v>
      </c>
      <c r="X169" s="21"/>
      <c r="Y169" s="13">
        <v>2</v>
      </c>
      <c r="Z169" s="21">
        <v>3800</v>
      </c>
      <c r="AA169" s="21">
        <f t="shared" si="26"/>
        <v>950</v>
      </c>
      <c r="AB169" s="21">
        <f t="shared" si="27"/>
        <v>2850</v>
      </c>
      <c r="AC169" s="135">
        <v>3800</v>
      </c>
      <c r="AD169" s="21"/>
      <c r="AE169" s="76"/>
      <c r="AF169" s="15"/>
    </row>
    <row r="170" spans="1:32" s="11" customFormat="1" x14ac:dyDescent="0.3">
      <c r="A170" s="75">
        <v>3022</v>
      </c>
      <c r="B170" s="12" t="s">
        <v>155</v>
      </c>
      <c r="C170" s="12" t="s">
        <v>343</v>
      </c>
      <c r="D170" s="102">
        <v>16</v>
      </c>
      <c r="E170" s="102">
        <v>0</v>
      </c>
      <c r="F170" s="103">
        <v>21120</v>
      </c>
      <c r="G170" s="21">
        <f>VLOOKUP(A170*1,Sheet1!$A$2:$V$362,22,0)</f>
        <v>5610</v>
      </c>
      <c r="H170" s="124">
        <f t="shared" si="28"/>
        <v>5280</v>
      </c>
      <c r="I170" s="125">
        <f t="shared" si="29"/>
        <v>-330</v>
      </c>
      <c r="J170" s="21">
        <f t="shared" si="25"/>
        <v>15840</v>
      </c>
      <c r="K170" s="21"/>
      <c r="L170" s="82"/>
      <c r="M170" s="21"/>
      <c r="N170" s="21"/>
      <c r="O170" s="21">
        <v>21120</v>
      </c>
      <c r="P170" s="21"/>
      <c r="Q170" s="102">
        <v>0</v>
      </c>
      <c r="R170" s="103">
        <v>0</v>
      </c>
      <c r="S170" s="21">
        <f>IFERROR(VLOOKUP(A170*1,Sheet1!$A$365:$V$533,22,0),0)</f>
        <v>0</v>
      </c>
      <c r="T170" s="21">
        <f t="shared" si="22"/>
        <v>0</v>
      </c>
      <c r="U170" s="21">
        <f t="shared" si="23"/>
        <v>0</v>
      </c>
      <c r="V170" s="21">
        <f t="shared" si="24"/>
        <v>0</v>
      </c>
      <c r="W170" s="21">
        <v>0</v>
      </c>
      <c r="X170" s="21"/>
      <c r="Y170" s="13">
        <v>2</v>
      </c>
      <c r="Z170" s="21">
        <v>3800</v>
      </c>
      <c r="AA170" s="21">
        <f t="shared" si="26"/>
        <v>950</v>
      </c>
      <c r="AB170" s="21">
        <f t="shared" si="27"/>
        <v>2850</v>
      </c>
      <c r="AC170" s="135">
        <v>3800</v>
      </c>
      <c r="AD170" s="21"/>
      <c r="AE170" s="76"/>
      <c r="AF170" s="15"/>
    </row>
    <row r="171" spans="1:32" s="11" customFormat="1" x14ac:dyDescent="0.3">
      <c r="A171" s="75">
        <v>3023</v>
      </c>
      <c r="B171" s="12" t="s">
        <v>156</v>
      </c>
      <c r="C171" s="12" t="s">
        <v>343</v>
      </c>
      <c r="D171" s="102">
        <v>6</v>
      </c>
      <c r="E171" s="102">
        <v>0</v>
      </c>
      <c r="F171" s="103">
        <v>7920</v>
      </c>
      <c r="G171" s="21">
        <f>VLOOKUP(A171*1,Sheet1!$A$2:$V$362,22,0)</f>
        <v>1980</v>
      </c>
      <c r="H171" s="124">
        <f t="shared" si="28"/>
        <v>1980</v>
      </c>
      <c r="I171" s="125">
        <f t="shared" si="29"/>
        <v>0</v>
      </c>
      <c r="J171" s="21">
        <f t="shared" si="25"/>
        <v>5940</v>
      </c>
      <c r="K171" s="21"/>
      <c r="L171" s="82"/>
      <c r="M171" s="21"/>
      <c r="N171" s="21"/>
      <c r="O171" s="21">
        <v>7920</v>
      </c>
      <c r="P171" s="21"/>
      <c r="Q171" s="102">
        <v>1</v>
      </c>
      <c r="R171" s="103">
        <v>300</v>
      </c>
      <c r="S171" s="21">
        <f>IFERROR(VLOOKUP(A171*1,Sheet1!$A$365:$V$533,22,0),0)</f>
        <v>75</v>
      </c>
      <c r="T171" s="21">
        <f t="shared" si="22"/>
        <v>75</v>
      </c>
      <c r="U171" s="21">
        <f t="shared" si="23"/>
        <v>0</v>
      </c>
      <c r="V171" s="21">
        <f t="shared" si="24"/>
        <v>225</v>
      </c>
      <c r="W171" s="21">
        <v>300</v>
      </c>
      <c r="X171" s="21"/>
      <c r="Y171" s="13">
        <v>5</v>
      </c>
      <c r="Z171" s="21">
        <v>9500</v>
      </c>
      <c r="AA171" s="21">
        <f t="shared" si="26"/>
        <v>2375</v>
      </c>
      <c r="AB171" s="21">
        <f t="shared" si="27"/>
        <v>7125</v>
      </c>
      <c r="AC171" s="135">
        <v>9500</v>
      </c>
      <c r="AD171" s="21"/>
      <c r="AE171" s="76"/>
      <c r="AF171" s="15"/>
    </row>
    <row r="172" spans="1:32" s="11" customFormat="1" x14ac:dyDescent="0.3">
      <c r="A172" s="75">
        <v>3027</v>
      </c>
      <c r="B172" s="12" t="s">
        <v>157</v>
      </c>
      <c r="C172" s="12" t="s">
        <v>343</v>
      </c>
      <c r="D172" s="102">
        <v>63</v>
      </c>
      <c r="E172" s="102">
        <v>0</v>
      </c>
      <c r="F172" s="103">
        <v>83160</v>
      </c>
      <c r="G172" s="21">
        <f>VLOOKUP(A172*1,Sheet1!$A$2:$V$362,22,0)</f>
        <v>23760</v>
      </c>
      <c r="H172" s="124">
        <f t="shared" si="28"/>
        <v>20790</v>
      </c>
      <c r="I172" s="125">
        <f t="shared" si="29"/>
        <v>-2970</v>
      </c>
      <c r="J172" s="21">
        <f t="shared" si="25"/>
        <v>62370</v>
      </c>
      <c r="K172" s="21"/>
      <c r="L172" s="82"/>
      <c r="M172" s="21"/>
      <c r="N172" s="21"/>
      <c r="O172" s="21">
        <v>83160</v>
      </c>
      <c r="P172" s="21"/>
      <c r="Q172" s="102">
        <v>0</v>
      </c>
      <c r="R172" s="103">
        <v>0</v>
      </c>
      <c r="S172" s="21">
        <f>IFERROR(VLOOKUP(A172*1,Sheet1!$A$365:$V$533,22,0),0)</f>
        <v>0</v>
      </c>
      <c r="T172" s="21">
        <f t="shared" si="22"/>
        <v>0</v>
      </c>
      <c r="U172" s="21">
        <f t="shared" si="23"/>
        <v>0</v>
      </c>
      <c r="V172" s="21">
        <f t="shared" si="24"/>
        <v>0</v>
      </c>
      <c r="W172" s="21">
        <v>0</v>
      </c>
      <c r="X172" s="21"/>
      <c r="Y172" s="13">
        <v>0</v>
      </c>
      <c r="Z172" s="21">
        <v>0</v>
      </c>
      <c r="AA172" s="21">
        <f t="shared" si="26"/>
        <v>0</v>
      </c>
      <c r="AB172" s="21">
        <f t="shared" si="27"/>
        <v>0</v>
      </c>
      <c r="AC172" s="135">
        <v>0</v>
      </c>
      <c r="AD172" s="21"/>
      <c r="AE172" s="76"/>
      <c r="AF172" s="15"/>
    </row>
    <row r="173" spans="1:32" s="11" customFormat="1" x14ac:dyDescent="0.3">
      <c r="A173" s="75">
        <v>3029</v>
      </c>
      <c r="B173" s="12" t="s">
        <v>158</v>
      </c>
      <c r="C173" s="12" t="s">
        <v>343</v>
      </c>
      <c r="D173" s="102">
        <v>19</v>
      </c>
      <c r="E173" s="102">
        <v>0</v>
      </c>
      <c r="F173" s="103">
        <v>25080</v>
      </c>
      <c r="G173" s="21">
        <f>VLOOKUP(A173*1,Sheet1!$A$2:$V$362,22,0)</f>
        <v>5610</v>
      </c>
      <c r="H173" s="124">
        <f t="shared" si="28"/>
        <v>6270</v>
      </c>
      <c r="I173" s="125">
        <f t="shared" si="29"/>
        <v>660</v>
      </c>
      <c r="J173" s="21">
        <f t="shared" si="25"/>
        <v>18810</v>
      </c>
      <c r="K173" s="21"/>
      <c r="L173" s="82"/>
      <c r="M173" s="21"/>
      <c r="N173" s="21"/>
      <c r="O173" s="21">
        <v>25080</v>
      </c>
      <c r="P173" s="21"/>
      <c r="Q173" s="102">
        <v>0</v>
      </c>
      <c r="R173" s="103">
        <v>0</v>
      </c>
      <c r="S173" s="21">
        <f>IFERROR(VLOOKUP(A173*1,Sheet1!$A$365:$V$533,22,0),0)</f>
        <v>0</v>
      </c>
      <c r="T173" s="21">
        <f t="shared" si="22"/>
        <v>0</v>
      </c>
      <c r="U173" s="21">
        <f t="shared" si="23"/>
        <v>0</v>
      </c>
      <c r="V173" s="21">
        <f t="shared" si="24"/>
        <v>0</v>
      </c>
      <c r="W173" s="21">
        <v>0</v>
      </c>
      <c r="X173" s="21"/>
      <c r="Y173" s="13">
        <v>3</v>
      </c>
      <c r="Z173" s="21">
        <v>5700</v>
      </c>
      <c r="AA173" s="21">
        <f t="shared" si="26"/>
        <v>1425</v>
      </c>
      <c r="AB173" s="21">
        <f t="shared" si="27"/>
        <v>4275</v>
      </c>
      <c r="AC173" s="135">
        <v>5700</v>
      </c>
      <c r="AD173" s="21"/>
      <c r="AE173" s="76"/>
      <c r="AF173" s="15"/>
    </row>
    <row r="174" spans="1:32" s="11" customFormat="1" x14ac:dyDescent="0.3">
      <c r="A174" s="75">
        <v>3032</v>
      </c>
      <c r="B174" s="12" t="s">
        <v>159</v>
      </c>
      <c r="C174" s="12" t="s">
        <v>343</v>
      </c>
      <c r="D174" s="102">
        <v>68</v>
      </c>
      <c r="E174" s="102">
        <v>0</v>
      </c>
      <c r="F174" s="103">
        <v>89760</v>
      </c>
      <c r="G174" s="21">
        <f>VLOOKUP(A174*1,Sheet1!$A$2:$V$362,22,0)</f>
        <v>19470</v>
      </c>
      <c r="H174" s="124">
        <f t="shared" si="28"/>
        <v>22440</v>
      </c>
      <c r="I174" s="125">
        <f t="shared" si="29"/>
        <v>2970</v>
      </c>
      <c r="J174" s="21">
        <f t="shared" si="25"/>
        <v>67320</v>
      </c>
      <c r="K174" s="21"/>
      <c r="L174" s="82"/>
      <c r="M174" s="21"/>
      <c r="N174" s="21"/>
      <c r="O174" s="21">
        <v>89760</v>
      </c>
      <c r="P174" s="21"/>
      <c r="Q174" s="102">
        <v>0</v>
      </c>
      <c r="R174" s="103">
        <v>0</v>
      </c>
      <c r="S174" s="21">
        <f>IFERROR(VLOOKUP(A174*1,Sheet1!$A$365:$V$533,22,0),0)</f>
        <v>0</v>
      </c>
      <c r="T174" s="21">
        <f t="shared" si="22"/>
        <v>0</v>
      </c>
      <c r="U174" s="21">
        <f t="shared" si="23"/>
        <v>0</v>
      </c>
      <c r="V174" s="21">
        <f t="shared" si="24"/>
        <v>0</v>
      </c>
      <c r="W174" s="21">
        <v>0</v>
      </c>
      <c r="X174" s="21"/>
      <c r="Y174" s="13">
        <v>0</v>
      </c>
      <c r="Z174" s="21">
        <v>0</v>
      </c>
      <c r="AA174" s="21">
        <f t="shared" si="26"/>
        <v>0</v>
      </c>
      <c r="AB174" s="21">
        <f t="shared" si="27"/>
        <v>0</v>
      </c>
      <c r="AC174" s="135">
        <v>0</v>
      </c>
      <c r="AD174" s="21"/>
      <c r="AE174" s="76"/>
      <c r="AF174" s="15"/>
    </row>
    <row r="175" spans="1:32" s="11" customFormat="1" x14ac:dyDescent="0.3">
      <c r="A175" s="75">
        <v>3033</v>
      </c>
      <c r="B175" s="12" t="s">
        <v>160</v>
      </c>
      <c r="C175" s="12" t="s">
        <v>343</v>
      </c>
      <c r="D175" s="102">
        <v>15</v>
      </c>
      <c r="E175" s="102">
        <v>0</v>
      </c>
      <c r="F175" s="103">
        <v>19800</v>
      </c>
      <c r="G175" s="21">
        <f>VLOOKUP(A175*1,Sheet1!$A$2:$V$362,22,0)</f>
        <v>5610</v>
      </c>
      <c r="H175" s="124">
        <f t="shared" si="28"/>
        <v>4950</v>
      </c>
      <c r="I175" s="125">
        <f t="shared" si="29"/>
        <v>-660</v>
      </c>
      <c r="J175" s="21">
        <f t="shared" si="25"/>
        <v>14850</v>
      </c>
      <c r="K175" s="21"/>
      <c r="L175" s="82"/>
      <c r="M175" s="21"/>
      <c r="N175" s="21"/>
      <c r="O175" s="21">
        <v>19800</v>
      </c>
      <c r="P175" s="21"/>
      <c r="Q175" s="102">
        <v>1</v>
      </c>
      <c r="R175" s="103">
        <v>300</v>
      </c>
      <c r="S175" s="21">
        <f>IFERROR(VLOOKUP(A175*1,Sheet1!$A$365:$V$533,22,0),0)</f>
        <v>0</v>
      </c>
      <c r="T175" s="21">
        <f t="shared" si="22"/>
        <v>75</v>
      </c>
      <c r="U175" s="21">
        <f t="shared" si="23"/>
        <v>75</v>
      </c>
      <c r="V175" s="21">
        <f t="shared" si="24"/>
        <v>225</v>
      </c>
      <c r="W175" s="21">
        <v>300</v>
      </c>
      <c r="X175" s="21"/>
      <c r="Y175" s="13">
        <v>3</v>
      </c>
      <c r="Z175" s="21">
        <v>5700</v>
      </c>
      <c r="AA175" s="21">
        <f t="shared" si="26"/>
        <v>1425</v>
      </c>
      <c r="AB175" s="21">
        <f t="shared" si="27"/>
        <v>4275</v>
      </c>
      <c r="AC175" s="135">
        <v>5700</v>
      </c>
      <c r="AD175" s="21"/>
      <c r="AE175" s="76"/>
      <c r="AF175" s="15"/>
    </row>
    <row r="176" spans="1:32" x14ac:dyDescent="0.3">
      <c r="A176" s="75">
        <v>3034</v>
      </c>
      <c r="B176" s="12" t="s">
        <v>161</v>
      </c>
      <c r="C176" s="12" t="s">
        <v>343</v>
      </c>
      <c r="D176" s="102">
        <v>10</v>
      </c>
      <c r="E176" s="102">
        <v>0</v>
      </c>
      <c r="F176" s="103">
        <v>13200</v>
      </c>
      <c r="G176" s="21">
        <f>VLOOKUP(A176*1,Sheet1!$A$2:$V$362,22,0)</f>
        <v>3300</v>
      </c>
      <c r="H176" s="124">
        <f t="shared" si="28"/>
        <v>3300</v>
      </c>
      <c r="I176" s="125">
        <f t="shared" si="29"/>
        <v>0</v>
      </c>
      <c r="J176" s="21">
        <f t="shared" si="25"/>
        <v>9900</v>
      </c>
      <c r="K176" s="21"/>
      <c r="L176" s="82"/>
      <c r="M176" s="21"/>
      <c r="N176" s="21"/>
      <c r="O176" s="21">
        <v>13200</v>
      </c>
      <c r="P176" s="21"/>
      <c r="Q176" s="102">
        <v>2</v>
      </c>
      <c r="R176" s="103">
        <v>600</v>
      </c>
      <c r="S176" s="21">
        <f>IFERROR(VLOOKUP(A176*1,Sheet1!$A$365:$V$533,22,0),0)</f>
        <v>0</v>
      </c>
      <c r="T176" s="21">
        <f t="shared" si="22"/>
        <v>150</v>
      </c>
      <c r="U176" s="21">
        <f t="shared" si="23"/>
        <v>150</v>
      </c>
      <c r="V176" s="21">
        <f t="shared" si="24"/>
        <v>450</v>
      </c>
      <c r="W176" s="21">
        <v>600</v>
      </c>
      <c r="X176" s="21"/>
      <c r="Y176" s="13">
        <v>2</v>
      </c>
      <c r="Z176" s="21">
        <v>3800</v>
      </c>
      <c r="AA176" s="21">
        <f t="shared" si="26"/>
        <v>950</v>
      </c>
      <c r="AB176" s="21">
        <f t="shared" si="27"/>
        <v>2850</v>
      </c>
      <c r="AC176" s="135">
        <v>3800</v>
      </c>
      <c r="AD176" s="21"/>
      <c r="AE176" s="76"/>
      <c r="AF176" s="15"/>
    </row>
    <row r="177" spans="1:32" s="11" customFormat="1" x14ac:dyDescent="0.3">
      <c r="A177" s="75">
        <v>3035</v>
      </c>
      <c r="B177" s="12" t="s">
        <v>162</v>
      </c>
      <c r="C177" s="12" t="s">
        <v>343</v>
      </c>
      <c r="D177" s="102">
        <v>66</v>
      </c>
      <c r="E177" s="102">
        <v>0</v>
      </c>
      <c r="F177" s="103">
        <v>87120</v>
      </c>
      <c r="G177" s="21">
        <f>VLOOKUP(A177*1,Sheet1!$A$2:$V$362,22,0)</f>
        <v>20790</v>
      </c>
      <c r="H177" s="124">
        <f t="shared" si="28"/>
        <v>21780</v>
      </c>
      <c r="I177" s="125">
        <f t="shared" si="29"/>
        <v>990</v>
      </c>
      <c r="J177" s="21">
        <f t="shared" si="25"/>
        <v>65340</v>
      </c>
      <c r="K177" s="21"/>
      <c r="L177" s="82"/>
      <c r="M177" s="21"/>
      <c r="N177" s="21"/>
      <c r="O177" s="21">
        <v>87120</v>
      </c>
      <c r="P177" s="21"/>
      <c r="Q177" s="102">
        <v>2</v>
      </c>
      <c r="R177" s="103">
        <v>600</v>
      </c>
      <c r="S177" s="21">
        <f>IFERROR(VLOOKUP(A177*1,Sheet1!$A$365:$V$533,22,0),0)</f>
        <v>75</v>
      </c>
      <c r="T177" s="21">
        <f t="shared" si="22"/>
        <v>150</v>
      </c>
      <c r="U177" s="21">
        <f t="shared" si="23"/>
        <v>75</v>
      </c>
      <c r="V177" s="21">
        <f t="shared" si="24"/>
        <v>450</v>
      </c>
      <c r="W177" s="21">
        <v>600</v>
      </c>
      <c r="X177" s="21"/>
      <c r="Y177" s="13">
        <v>1</v>
      </c>
      <c r="Z177" s="21">
        <v>1900</v>
      </c>
      <c r="AA177" s="21">
        <f t="shared" si="26"/>
        <v>475</v>
      </c>
      <c r="AB177" s="21">
        <f t="shared" si="27"/>
        <v>1425</v>
      </c>
      <c r="AC177" s="135">
        <v>1900</v>
      </c>
      <c r="AD177" s="21"/>
      <c r="AE177" s="76"/>
      <c r="AF177" s="15"/>
    </row>
    <row r="178" spans="1:32" s="11" customFormat="1" x14ac:dyDescent="0.3">
      <c r="A178" s="75">
        <v>3037</v>
      </c>
      <c r="B178" s="12" t="s">
        <v>395</v>
      </c>
      <c r="C178" s="12" t="s">
        <v>343</v>
      </c>
      <c r="D178" s="102">
        <v>23</v>
      </c>
      <c r="E178" s="102">
        <v>0</v>
      </c>
      <c r="F178" s="103">
        <v>30360</v>
      </c>
      <c r="G178" s="21">
        <f>VLOOKUP(A178*1,Sheet1!$A$2:$V$362,22,0)</f>
        <v>5940</v>
      </c>
      <c r="H178" s="124">
        <f t="shared" si="28"/>
        <v>7590</v>
      </c>
      <c r="I178" s="125">
        <f t="shared" si="29"/>
        <v>1650</v>
      </c>
      <c r="J178" s="21">
        <f t="shared" si="25"/>
        <v>22770</v>
      </c>
      <c r="K178" s="21"/>
      <c r="L178" s="82"/>
      <c r="M178" s="21"/>
      <c r="N178" s="21"/>
      <c r="O178" s="21">
        <v>30360</v>
      </c>
      <c r="P178" s="21"/>
      <c r="Q178" s="102">
        <v>0</v>
      </c>
      <c r="R178" s="103">
        <v>0</v>
      </c>
      <c r="S178" s="21">
        <f>IFERROR(VLOOKUP(A178*1,Sheet1!$A$365:$V$533,22,0),0)</f>
        <v>0</v>
      </c>
      <c r="T178" s="21">
        <f t="shared" si="22"/>
        <v>0</v>
      </c>
      <c r="U178" s="21">
        <f t="shared" si="23"/>
        <v>0</v>
      </c>
      <c r="V178" s="21">
        <f t="shared" si="24"/>
        <v>0</v>
      </c>
      <c r="W178" s="21">
        <v>0</v>
      </c>
      <c r="X178" s="21"/>
      <c r="Y178" s="13">
        <v>0</v>
      </c>
      <c r="Z178" s="21">
        <v>0</v>
      </c>
      <c r="AA178" s="21">
        <f t="shared" si="26"/>
        <v>0</v>
      </c>
      <c r="AB178" s="21">
        <f t="shared" si="27"/>
        <v>0</v>
      </c>
      <c r="AC178" s="135">
        <v>0</v>
      </c>
      <c r="AD178" s="21"/>
      <c r="AE178" s="76"/>
      <c r="AF178" s="15"/>
    </row>
    <row r="179" spans="1:32" s="11" customFormat="1" x14ac:dyDescent="0.3">
      <c r="A179" s="75">
        <v>3042</v>
      </c>
      <c r="B179" s="12" t="s">
        <v>163</v>
      </c>
      <c r="C179" s="12" t="s">
        <v>348</v>
      </c>
      <c r="D179" s="102">
        <v>4</v>
      </c>
      <c r="E179" s="102">
        <v>0</v>
      </c>
      <c r="F179" s="103">
        <v>5280</v>
      </c>
      <c r="G179" s="21">
        <f>VLOOKUP(A179*1,Sheet1!$A$2:$V$362,22,0)</f>
        <v>1320</v>
      </c>
      <c r="H179" s="124">
        <f t="shared" si="28"/>
        <v>1320</v>
      </c>
      <c r="I179" s="125">
        <f t="shared" si="29"/>
        <v>0</v>
      </c>
      <c r="J179" s="21">
        <f t="shared" si="25"/>
        <v>3960</v>
      </c>
      <c r="K179" s="21"/>
      <c r="L179" s="82"/>
      <c r="M179" s="21"/>
      <c r="N179" s="21"/>
      <c r="O179" s="21">
        <v>5280</v>
      </c>
      <c r="P179" s="21"/>
      <c r="Q179" s="102">
        <v>2</v>
      </c>
      <c r="R179" s="103">
        <v>600</v>
      </c>
      <c r="S179" s="21">
        <f>IFERROR(VLOOKUP(A179*1,Sheet1!$A$365:$V$533,22,0),0)</f>
        <v>0</v>
      </c>
      <c r="T179" s="21">
        <f t="shared" si="22"/>
        <v>150</v>
      </c>
      <c r="U179" s="21">
        <f t="shared" si="23"/>
        <v>150</v>
      </c>
      <c r="V179" s="21">
        <f t="shared" si="24"/>
        <v>450</v>
      </c>
      <c r="W179" s="21">
        <v>600</v>
      </c>
      <c r="X179" s="21"/>
      <c r="Y179" s="13">
        <v>1</v>
      </c>
      <c r="Z179" s="21">
        <v>1900</v>
      </c>
      <c r="AA179" s="21">
        <f t="shared" si="26"/>
        <v>475</v>
      </c>
      <c r="AB179" s="21">
        <f t="shared" si="27"/>
        <v>1425</v>
      </c>
      <c r="AC179" s="135">
        <v>1900</v>
      </c>
      <c r="AD179" s="21"/>
      <c r="AE179" s="76"/>
      <c r="AF179" s="15"/>
    </row>
    <row r="180" spans="1:32" s="11" customFormat="1" x14ac:dyDescent="0.3">
      <c r="A180" s="75">
        <v>3043</v>
      </c>
      <c r="B180" s="12" t="s">
        <v>164</v>
      </c>
      <c r="C180" s="12" t="s">
        <v>343</v>
      </c>
      <c r="D180" s="102">
        <v>21</v>
      </c>
      <c r="E180" s="102">
        <v>0</v>
      </c>
      <c r="F180" s="103">
        <v>27720</v>
      </c>
      <c r="G180" s="21">
        <f>VLOOKUP(A180*1,Sheet1!$A$2:$V$362,22,0)</f>
        <v>7920</v>
      </c>
      <c r="H180" s="124">
        <f t="shared" si="28"/>
        <v>6930</v>
      </c>
      <c r="I180" s="125">
        <f t="shared" si="29"/>
        <v>-990</v>
      </c>
      <c r="J180" s="21">
        <f t="shared" si="25"/>
        <v>20790</v>
      </c>
      <c r="K180" s="21"/>
      <c r="L180" s="82"/>
      <c r="M180" s="21"/>
      <c r="N180" s="21"/>
      <c r="O180" s="21">
        <v>27720</v>
      </c>
      <c r="P180" s="21"/>
      <c r="Q180" s="102">
        <v>0</v>
      </c>
      <c r="R180" s="103">
        <v>0</v>
      </c>
      <c r="S180" s="21">
        <f>IFERROR(VLOOKUP(A180*1,Sheet1!$A$365:$V$533,22,0),0)</f>
        <v>0</v>
      </c>
      <c r="T180" s="21">
        <f t="shared" si="22"/>
        <v>0</v>
      </c>
      <c r="U180" s="21">
        <f t="shared" si="23"/>
        <v>0</v>
      </c>
      <c r="V180" s="21">
        <f t="shared" si="24"/>
        <v>0</v>
      </c>
      <c r="W180" s="21">
        <v>0</v>
      </c>
      <c r="X180" s="21"/>
      <c r="Y180" s="13">
        <v>3</v>
      </c>
      <c r="Z180" s="21">
        <v>5700</v>
      </c>
      <c r="AA180" s="21">
        <f t="shared" si="26"/>
        <v>1425</v>
      </c>
      <c r="AB180" s="21">
        <f t="shared" si="27"/>
        <v>4275</v>
      </c>
      <c r="AC180" s="135">
        <v>5700</v>
      </c>
      <c r="AD180" s="21"/>
      <c r="AE180" s="76"/>
      <c r="AF180" s="15"/>
    </row>
    <row r="181" spans="1:32" s="11" customFormat="1" x14ac:dyDescent="0.3">
      <c r="A181" s="75">
        <v>3049</v>
      </c>
      <c r="B181" s="12" t="s">
        <v>165</v>
      </c>
      <c r="C181" s="12" t="s">
        <v>343</v>
      </c>
      <c r="D181" s="102">
        <v>26</v>
      </c>
      <c r="E181" s="102">
        <v>0</v>
      </c>
      <c r="F181" s="103">
        <v>34320</v>
      </c>
      <c r="G181" s="21">
        <f>VLOOKUP(A181*1,Sheet1!$A$2:$V$362,22,0)</f>
        <v>9900</v>
      </c>
      <c r="H181" s="124">
        <f t="shared" si="28"/>
        <v>8580</v>
      </c>
      <c r="I181" s="125">
        <f t="shared" si="29"/>
        <v>-1320</v>
      </c>
      <c r="J181" s="21">
        <f t="shared" si="25"/>
        <v>25740</v>
      </c>
      <c r="K181" s="21"/>
      <c r="L181" s="82"/>
      <c r="M181" s="21"/>
      <c r="N181" s="21"/>
      <c r="O181" s="21">
        <v>34320</v>
      </c>
      <c r="P181" s="21"/>
      <c r="Q181" s="102">
        <v>0</v>
      </c>
      <c r="R181" s="103">
        <v>0</v>
      </c>
      <c r="S181" s="21">
        <f>IFERROR(VLOOKUP(A181*1,Sheet1!$A$365:$V$533,22,0),0)</f>
        <v>0</v>
      </c>
      <c r="T181" s="21">
        <f t="shared" si="22"/>
        <v>0</v>
      </c>
      <c r="U181" s="21">
        <f t="shared" si="23"/>
        <v>0</v>
      </c>
      <c r="V181" s="21">
        <f t="shared" si="24"/>
        <v>0</v>
      </c>
      <c r="W181" s="21">
        <v>0</v>
      </c>
      <c r="X181" s="21"/>
      <c r="Y181" s="13">
        <v>3</v>
      </c>
      <c r="Z181" s="21">
        <v>5700</v>
      </c>
      <c r="AA181" s="21">
        <f t="shared" si="26"/>
        <v>1425</v>
      </c>
      <c r="AB181" s="21">
        <f t="shared" si="27"/>
        <v>4275</v>
      </c>
      <c r="AC181" s="135">
        <v>5700</v>
      </c>
      <c r="AD181" s="21"/>
      <c r="AE181" s="76"/>
      <c r="AF181" s="15"/>
    </row>
    <row r="182" spans="1:32" s="11" customFormat="1" x14ac:dyDescent="0.3">
      <c r="A182" s="75">
        <v>3050</v>
      </c>
      <c r="B182" s="12" t="s">
        <v>166</v>
      </c>
      <c r="C182" s="12" t="s">
        <v>343</v>
      </c>
      <c r="D182" s="102">
        <v>47</v>
      </c>
      <c r="E182" s="102">
        <v>0</v>
      </c>
      <c r="F182" s="103">
        <v>62040</v>
      </c>
      <c r="G182" s="21">
        <f>VLOOKUP(A182*1,Sheet1!$A$2:$V$362,22,0)</f>
        <v>19140</v>
      </c>
      <c r="H182" s="124">
        <f t="shared" si="28"/>
        <v>15510</v>
      </c>
      <c r="I182" s="125">
        <f t="shared" si="29"/>
        <v>-3630</v>
      </c>
      <c r="J182" s="21">
        <f t="shared" si="25"/>
        <v>46530</v>
      </c>
      <c r="K182" s="21"/>
      <c r="L182" s="82"/>
      <c r="M182" s="21"/>
      <c r="N182" s="21"/>
      <c r="O182" s="21">
        <v>62040</v>
      </c>
      <c r="P182" s="21"/>
      <c r="Q182" s="102">
        <v>5</v>
      </c>
      <c r="R182" s="103">
        <v>1500</v>
      </c>
      <c r="S182" s="21">
        <f>IFERROR(VLOOKUP(A182*1,Sheet1!$A$365:$V$533,22,0),0)</f>
        <v>300</v>
      </c>
      <c r="T182" s="21">
        <f t="shared" si="22"/>
        <v>375</v>
      </c>
      <c r="U182" s="21">
        <f t="shared" si="23"/>
        <v>75</v>
      </c>
      <c r="V182" s="21">
        <f t="shared" si="24"/>
        <v>1125</v>
      </c>
      <c r="W182" s="21">
        <v>1500</v>
      </c>
      <c r="X182" s="21"/>
      <c r="Y182" s="13">
        <v>1</v>
      </c>
      <c r="Z182" s="21">
        <v>1900</v>
      </c>
      <c r="AA182" s="21">
        <f t="shared" si="26"/>
        <v>475</v>
      </c>
      <c r="AB182" s="21">
        <f t="shared" si="27"/>
        <v>1425</v>
      </c>
      <c r="AC182" s="135">
        <v>1900</v>
      </c>
      <c r="AD182" s="21"/>
      <c r="AE182" s="76"/>
      <c r="AF182" s="15"/>
    </row>
    <row r="183" spans="1:32" s="11" customFormat="1" x14ac:dyDescent="0.3">
      <c r="A183" s="75">
        <v>3052</v>
      </c>
      <c r="B183" s="12" t="s">
        <v>167</v>
      </c>
      <c r="C183" s="12" t="s">
        <v>343</v>
      </c>
      <c r="D183" s="102">
        <v>58</v>
      </c>
      <c r="E183" s="102">
        <v>0</v>
      </c>
      <c r="F183" s="103">
        <v>76560</v>
      </c>
      <c r="G183" s="21">
        <f>VLOOKUP(A183*1,Sheet1!$A$2:$V$362,22,0)</f>
        <v>15840</v>
      </c>
      <c r="H183" s="124">
        <f t="shared" si="28"/>
        <v>19140</v>
      </c>
      <c r="I183" s="125">
        <f t="shared" si="29"/>
        <v>3300</v>
      </c>
      <c r="J183" s="21">
        <f t="shared" si="25"/>
        <v>57420</v>
      </c>
      <c r="K183" s="21"/>
      <c r="L183" s="82"/>
      <c r="M183" s="21"/>
      <c r="N183" s="21"/>
      <c r="O183" s="21">
        <v>76560</v>
      </c>
      <c r="P183" s="21"/>
      <c r="Q183" s="102">
        <v>0</v>
      </c>
      <c r="R183" s="103">
        <v>0</v>
      </c>
      <c r="S183" s="21">
        <f>IFERROR(VLOOKUP(A183*1,Sheet1!$A$365:$V$533,22,0),0)</f>
        <v>0</v>
      </c>
      <c r="T183" s="21">
        <f t="shared" si="22"/>
        <v>0</v>
      </c>
      <c r="U183" s="21">
        <f t="shared" si="23"/>
        <v>0</v>
      </c>
      <c r="V183" s="21">
        <f t="shared" si="24"/>
        <v>0</v>
      </c>
      <c r="W183" s="21">
        <v>0</v>
      </c>
      <c r="X183" s="21"/>
      <c r="Y183" s="13">
        <v>2</v>
      </c>
      <c r="Z183" s="21">
        <v>3800</v>
      </c>
      <c r="AA183" s="21">
        <f t="shared" si="26"/>
        <v>950</v>
      </c>
      <c r="AB183" s="21">
        <f t="shared" si="27"/>
        <v>2850</v>
      </c>
      <c r="AC183" s="135">
        <v>3800</v>
      </c>
      <c r="AD183" s="21"/>
      <c r="AE183" s="76"/>
      <c r="AF183" s="15"/>
    </row>
    <row r="184" spans="1:32" s="11" customFormat="1" x14ac:dyDescent="0.3">
      <c r="A184" s="75">
        <v>3053</v>
      </c>
      <c r="B184" s="12" t="s">
        <v>168</v>
      </c>
      <c r="C184" s="12" t="s">
        <v>343</v>
      </c>
      <c r="D184" s="102">
        <v>21</v>
      </c>
      <c r="E184" s="102">
        <v>0</v>
      </c>
      <c r="F184" s="103">
        <v>27720</v>
      </c>
      <c r="G184" s="21">
        <f>VLOOKUP(A184*1,Sheet1!$A$2:$V$362,22,0)</f>
        <v>7260</v>
      </c>
      <c r="H184" s="124">
        <f t="shared" si="28"/>
        <v>6930</v>
      </c>
      <c r="I184" s="125">
        <f t="shared" si="29"/>
        <v>-330</v>
      </c>
      <c r="J184" s="21">
        <f t="shared" si="25"/>
        <v>20790</v>
      </c>
      <c r="K184" s="21"/>
      <c r="L184" s="82"/>
      <c r="M184" s="21"/>
      <c r="N184" s="21"/>
      <c r="O184" s="21">
        <v>27720</v>
      </c>
      <c r="P184" s="21"/>
      <c r="Q184" s="102">
        <v>0</v>
      </c>
      <c r="R184" s="103">
        <v>0</v>
      </c>
      <c r="S184" s="21">
        <f>IFERROR(VLOOKUP(A184*1,Sheet1!$A$365:$V$533,22,0),0)</f>
        <v>0</v>
      </c>
      <c r="T184" s="21">
        <f t="shared" si="22"/>
        <v>0</v>
      </c>
      <c r="U184" s="21">
        <f t="shared" si="23"/>
        <v>0</v>
      </c>
      <c r="V184" s="21">
        <f t="shared" si="24"/>
        <v>0</v>
      </c>
      <c r="W184" s="21">
        <v>0</v>
      </c>
      <c r="X184" s="21"/>
      <c r="Y184" s="13">
        <v>1</v>
      </c>
      <c r="Z184" s="21">
        <v>1900</v>
      </c>
      <c r="AA184" s="21">
        <f t="shared" si="26"/>
        <v>475</v>
      </c>
      <c r="AB184" s="21">
        <f t="shared" si="27"/>
        <v>1425</v>
      </c>
      <c r="AC184" s="135">
        <v>1900</v>
      </c>
      <c r="AD184" s="21"/>
      <c r="AE184" s="76"/>
      <c r="AF184" s="15"/>
    </row>
    <row r="185" spans="1:32" s="11" customFormat="1" x14ac:dyDescent="0.3">
      <c r="A185" s="75">
        <v>3054</v>
      </c>
      <c r="B185" s="12" t="s">
        <v>169</v>
      </c>
      <c r="C185" s="12" t="s">
        <v>343</v>
      </c>
      <c r="D185" s="102">
        <v>5</v>
      </c>
      <c r="E185" s="102">
        <v>0</v>
      </c>
      <c r="F185" s="103">
        <v>6600</v>
      </c>
      <c r="G185" s="21">
        <f>VLOOKUP(A185*1,Sheet1!$A$2:$V$362,22,0)</f>
        <v>2640</v>
      </c>
      <c r="H185" s="124">
        <f t="shared" si="28"/>
        <v>1650</v>
      </c>
      <c r="I185" s="125">
        <f t="shared" si="29"/>
        <v>-990</v>
      </c>
      <c r="J185" s="21">
        <f t="shared" si="25"/>
        <v>4950</v>
      </c>
      <c r="K185" s="21"/>
      <c r="L185" s="82"/>
      <c r="M185" s="21"/>
      <c r="N185" s="21"/>
      <c r="O185" s="21">
        <v>6600</v>
      </c>
      <c r="P185" s="21"/>
      <c r="Q185" s="102">
        <v>0</v>
      </c>
      <c r="R185" s="103">
        <v>0</v>
      </c>
      <c r="S185" s="21">
        <f>IFERROR(VLOOKUP(A185*1,Sheet1!$A$365:$V$533,22,0),0)</f>
        <v>0</v>
      </c>
      <c r="T185" s="21">
        <f t="shared" si="22"/>
        <v>0</v>
      </c>
      <c r="U185" s="21">
        <f t="shared" si="23"/>
        <v>0</v>
      </c>
      <c r="V185" s="21">
        <f t="shared" si="24"/>
        <v>0</v>
      </c>
      <c r="W185" s="21">
        <v>0</v>
      </c>
      <c r="X185" s="21"/>
      <c r="Y185" s="13">
        <v>4</v>
      </c>
      <c r="Z185" s="21">
        <v>7600</v>
      </c>
      <c r="AA185" s="21">
        <f t="shared" si="26"/>
        <v>1900</v>
      </c>
      <c r="AB185" s="21">
        <f t="shared" si="27"/>
        <v>5700</v>
      </c>
      <c r="AC185" s="135">
        <v>7600</v>
      </c>
      <c r="AD185" s="21"/>
      <c r="AE185" s="76"/>
      <c r="AF185" s="15"/>
    </row>
    <row r="186" spans="1:32" s="11" customFormat="1" x14ac:dyDescent="0.3">
      <c r="A186" s="75">
        <v>3055</v>
      </c>
      <c r="B186" s="12" t="s">
        <v>170</v>
      </c>
      <c r="C186" s="12" t="s">
        <v>343</v>
      </c>
      <c r="D186" s="102">
        <v>46</v>
      </c>
      <c r="E186" s="102">
        <v>0</v>
      </c>
      <c r="F186" s="103">
        <v>60720</v>
      </c>
      <c r="G186" s="21">
        <f>VLOOKUP(A186*1,Sheet1!$A$2:$V$362,22,0)</f>
        <v>15840</v>
      </c>
      <c r="H186" s="124">
        <f t="shared" si="28"/>
        <v>15180</v>
      </c>
      <c r="I186" s="125">
        <f t="shared" si="29"/>
        <v>-660</v>
      </c>
      <c r="J186" s="21">
        <f t="shared" si="25"/>
        <v>45540</v>
      </c>
      <c r="K186" s="21"/>
      <c r="L186" s="82"/>
      <c r="M186" s="21"/>
      <c r="N186" s="21"/>
      <c r="O186" s="21">
        <v>60720</v>
      </c>
      <c r="P186" s="21"/>
      <c r="Q186" s="102">
        <v>1</v>
      </c>
      <c r="R186" s="103">
        <v>300</v>
      </c>
      <c r="S186" s="21">
        <f>IFERROR(VLOOKUP(A186*1,Sheet1!$A$365:$V$533,22,0),0)</f>
        <v>300</v>
      </c>
      <c r="T186" s="21">
        <f t="shared" si="22"/>
        <v>75</v>
      </c>
      <c r="U186" s="21">
        <f t="shared" si="23"/>
        <v>-225</v>
      </c>
      <c r="V186" s="21">
        <f t="shared" si="24"/>
        <v>225</v>
      </c>
      <c r="W186" s="21">
        <v>300</v>
      </c>
      <c r="X186" s="21"/>
      <c r="Y186" s="13">
        <v>4</v>
      </c>
      <c r="Z186" s="21">
        <v>7600</v>
      </c>
      <c r="AA186" s="21">
        <f t="shared" si="26"/>
        <v>1900</v>
      </c>
      <c r="AB186" s="21">
        <f t="shared" si="27"/>
        <v>5700</v>
      </c>
      <c r="AC186" s="135">
        <v>7600</v>
      </c>
      <c r="AD186" s="21"/>
      <c r="AE186" s="76"/>
      <c r="AF186" s="15"/>
    </row>
    <row r="187" spans="1:32" s="11" customFormat="1" x14ac:dyDescent="0.3">
      <c r="A187" s="75">
        <v>3057</v>
      </c>
      <c r="B187" s="12" t="s">
        <v>168</v>
      </c>
      <c r="C187" s="12" t="s">
        <v>343</v>
      </c>
      <c r="D187" s="102">
        <v>23</v>
      </c>
      <c r="E187" s="102">
        <v>0</v>
      </c>
      <c r="F187" s="103">
        <v>30360</v>
      </c>
      <c r="G187" s="21">
        <f>VLOOKUP(A187*1,Sheet1!$A$2:$V$362,22,0)</f>
        <v>8580</v>
      </c>
      <c r="H187" s="124">
        <f t="shared" si="28"/>
        <v>7590</v>
      </c>
      <c r="I187" s="125">
        <f t="shared" si="29"/>
        <v>-990</v>
      </c>
      <c r="J187" s="21">
        <f t="shared" si="25"/>
        <v>22770</v>
      </c>
      <c r="K187" s="21"/>
      <c r="L187" s="82"/>
      <c r="M187" s="21"/>
      <c r="N187" s="21"/>
      <c r="O187" s="21">
        <v>30360</v>
      </c>
      <c r="P187" s="21"/>
      <c r="Q187" s="102">
        <v>0</v>
      </c>
      <c r="R187" s="103">
        <v>0</v>
      </c>
      <c r="S187" s="21">
        <f>IFERROR(VLOOKUP(A187*1,Sheet1!$A$365:$V$533,22,0),0)</f>
        <v>0</v>
      </c>
      <c r="T187" s="21">
        <f t="shared" si="22"/>
        <v>0</v>
      </c>
      <c r="U187" s="21">
        <f t="shared" si="23"/>
        <v>0</v>
      </c>
      <c r="V187" s="21">
        <f t="shared" si="24"/>
        <v>0</v>
      </c>
      <c r="W187" s="21">
        <v>0</v>
      </c>
      <c r="X187" s="21"/>
      <c r="Y187" s="13">
        <v>1</v>
      </c>
      <c r="Z187" s="21">
        <v>1900</v>
      </c>
      <c r="AA187" s="21">
        <f t="shared" si="26"/>
        <v>475</v>
      </c>
      <c r="AB187" s="21">
        <f t="shared" si="27"/>
        <v>1425</v>
      </c>
      <c r="AC187" s="135">
        <v>1900</v>
      </c>
      <c r="AD187" s="21"/>
      <c r="AE187" s="76"/>
      <c r="AF187" s="15"/>
    </row>
    <row r="188" spans="1:32" s="11" customFormat="1" x14ac:dyDescent="0.3">
      <c r="A188" s="75">
        <v>3059</v>
      </c>
      <c r="B188" s="12" t="s">
        <v>396</v>
      </c>
      <c r="C188" s="12" t="s">
        <v>343</v>
      </c>
      <c r="D188" s="102">
        <v>18</v>
      </c>
      <c r="E188" s="102">
        <v>0</v>
      </c>
      <c r="F188" s="103">
        <v>23760</v>
      </c>
      <c r="G188" s="21">
        <f>VLOOKUP(A188*1,Sheet1!$A$2:$V$362,22,0)</f>
        <v>5610</v>
      </c>
      <c r="H188" s="124">
        <f t="shared" si="28"/>
        <v>5940</v>
      </c>
      <c r="I188" s="125">
        <f t="shared" si="29"/>
        <v>330</v>
      </c>
      <c r="J188" s="21">
        <f t="shared" si="25"/>
        <v>17820</v>
      </c>
      <c r="K188" s="21"/>
      <c r="L188" s="82"/>
      <c r="M188" s="21"/>
      <c r="N188" s="21"/>
      <c r="O188" s="21">
        <v>23760</v>
      </c>
      <c r="P188" s="21"/>
      <c r="Q188" s="102">
        <v>1</v>
      </c>
      <c r="R188" s="103">
        <v>300</v>
      </c>
      <c r="S188" s="21">
        <f>IFERROR(VLOOKUP(A188*1,Sheet1!$A$365:$V$533,22,0),0)</f>
        <v>75</v>
      </c>
      <c r="T188" s="21">
        <f t="shared" si="22"/>
        <v>75</v>
      </c>
      <c r="U188" s="21">
        <f t="shared" si="23"/>
        <v>0</v>
      </c>
      <c r="V188" s="21">
        <f t="shared" si="24"/>
        <v>225</v>
      </c>
      <c r="W188" s="21">
        <v>300</v>
      </c>
      <c r="X188" s="21"/>
      <c r="Y188" s="13">
        <v>2</v>
      </c>
      <c r="Z188" s="21">
        <v>3800</v>
      </c>
      <c r="AA188" s="21">
        <f t="shared" si="26"/>
        <v>950</v>
      </c>
      <c r="AB188" s="21">
        <f t="shared" si="27"/>
        <v>2850</v>
      </c>
      <c r="AC188" s="135">
        <v>3800</v>
      </c>
      <c r="AD188" s="21"/>
      <c r="AE188" s="76"/>
      <c r="AF188" s="15"/>
    </row>
    <row r="189" spans="1:32" s="11" customFormat="1" x14ac:dyDescent="0.3">
      <c r="A189" s="75">
        <v>3061</v>
      </c>
      <c r="B189" s="12" t="s">
        <v>171</v>
      </c>
      <c r="C189" s="12" t="s">
        <v>343</v>
      </c>
      <c r="D189" s="102">
        <v>10</v>
      </c>
      <c r="E189" s="102">
        <v>0</v>
      </c>
      <c r="F189" s="103">
        <v>13200</v>
      </c>
      <c r="G189" s="21">
        <f>VLOOKUP(A189*1,Sheet1!$A$2:$V$362,22,0)</f>
        <v>2640</v>
      </c>
      <c r="H189" s="124">
        <f t="shared" si="28"/>
        <v>3300</v>
      </c>
      <c r="I189" s="125">
        <f t="shared" si="29"/>
        <v>660</v>
      </c>
      <c r="J189" s="21">
        <f t="shared" si="25"/>
        <v>9900</v>
      </c>
      <c r="K189" s="21"/>
      <c r="L189" s="82"/>
      <c r="M189" s="21"/>
      <c r="N189" s="21"/>
      <c r="O189" s="21">
        <v>13200</v>
      </c>
      <c r="P189" s="21"/>
      <c r="Q189" s="102">
        <v>5</v>
      </c>
      <c r="R189" s="103">
        <v>1500</v>
      </c>
      <c r="S189" s="21">
        <f>IFERROR(VLOOKUP(A189*1,Sheet1!$A$365:$V$533,22,0),0)</f>
        <v>300</v>
      </c>
      <c r="T189" s="21">
        <f t="shared" si="22"/>
        <v>375</v>
      </c>
      <c r="U189" s="21">
        <f t="shared" si="23"/>
        <v>75</v>
      </c>
      <c r="V189" s="21">
        <f t="shared" si="24"/>
        <v>1125</v>
      </c>
      <c r="W189" s="21">
        <v>1500</v>
      </c>
      <c r="X189" s="21"/>
      <c r="Y189" s="13">
        <v>5</v>
      </c>
      <c r="Z189" s="21">
        <v>9500</v>
      </c>
      <c r="AA189" s="21">
        <f t="shared" si="26"/>
        <v>2375</v>
      </c>
      <c r="AB189" s="21">
        <f t="shared" si="27"/>
        <v>7125</v>
      </c>
      <c r="AC189" s="135">
        <v>9500</v>
      </c>
      <c r="AD189" s="21"/>
      <c r="AE189" s="76"/>
      <c r="AF189" s="15"/>
    </row>
    <row r="190" spans="1:32" s="11" customFormat="1" x14ac:dyDescent="0.3">
      <c r="A190" s="75">
        <v>3062</v>
      </c>
      <c r="B190" s="12" t="s">
        <v>172</v>
      </c>
      <c r="C190" s="12" t="s">
        <v>343</v>
      </c>
      <c r="D190" s="102">
        <v>26</v>
      </c>
      <c r="E190" s="102">
        <v>0</v>
      </c>
      <c r="F190" s="103">
        <v>34320</v>
      </c>
      <c r="G190" s="21">
        <f>VLOOKUP(A190*1,Sheet1!$A$2:$V$362,22,0)</f>
        <v>10230</v>
      </c>
      <c r="H190" s="124">
        <f t="shared" si="28"/>
        <v>8580</v>
      </c>
      <c r="I190" s="125">
        <f t="shared" si="29"/>
        <v>-1650</v>
      </c>
      <c r="J190" s="21">
        <f t="shared" si="25"/>
        <v>25740</v>
      </c>
      <c r="K190" s="21"/>
      <c r="L190" s="82"/>
      <c r="M190" s="21"/>
      <c r="N190" s="21"/>
      <c r="O190" s="21">
        <v>34320</v>
      </c>
      <c r="P190" s="21"/>
      <c r="Q190" s="102">
        <v>0</v>
      </c>
      <c r="R190" s="103">
        <v>0</v>
      </c>
      <c r="S190" s="21">
        <f>IFERROR(VLOOKUP(A190*1,Sheet1!$A$365:$V$533,22,0),0)</f>
        <v>0</v>
      </c>
      <c r="T190" s="21">
        <f t="shared" si="22"/>
        <v>0</v>
      </c>
      <c r="U190" s="21">
        <f t="shared" si="23"/>
        <v>0</v>
      </c>
      <c r="V190" s="21">
        <f t="shared" si="24"/>
        <v>0</v>
      </c>
      <c r="W190" s="21">
        <v>0</v>
      </c>
      <c r="X190" s="21"/>
      <c r="Y190" s="13">
        <v>3</v>
      </c>
      <c r="Z190" s="21">
        <v>5700</v>
      </c>
      <c r="AA190" s="21">
        <f t="shared" si="26"/>
        <v>1425</v>
      </c>
      <c r="AB190" s="21">
        <f t="shared" si="27"/>
        <v>4275</v>
      </c>
      <c r="AC190" s="135">
        <v>5700</v>
      </c>
      <c r="AD190" s="21"/>
      <c r="AE190" s="76"/>
      <c r="AF190" s="15"/>
    </row>
    <row r="191" spans="1:32" s="11" customFormat="1" x14ac:dyDescent="0.3">
      <c r="A191" s="75">
        <v>3067</v>
      </c>
      <c r="B191" s="12" t="s">
        <v>173</v>
      </c>
      <c r="C191" s="12" t="s">
        <v>343</v>
      </c>
      <c r="D191" s="102">
        <v>27</v>
      </c>
      <c r="E191" s="102">
        <v>0</v>
      </c>
      <c r="F191" s="103">
        <v>35640</v>
      </c>
      <c r="G191" s="21">
        <f>VLOOKUP(A191*1,Sheet1!$A$2:$V$362,22,0)</f>
        <v>10560</v>
      </c>
      <c r="H191" s="124">
        <f t="shared" si="28"/>
        <v>8910</v>
      </c>
      <c r="I191" s="125">
        <f t="shared" si="29"/>
        <v>-1650</v>
      </c>
      <c r="J191" s="21">
        <f t="shared" si="25"/>
        <v>26730</v>
      </c>
      <c r="K191" s="21"/>
      <c r="L191" s="82"/>
      <c r="M191" s="21"/>
      <c r="N191" s="21"/>
      <c r="O191" s="21">
        <v>35640</v>
      </c>
      <c r="P191" s="21"/>
      <c r="Q191" s="102">
        <v>0</v>
      </c>
      <c r="R191" s="103">
        <v>0</v>
      </c>
      <c r="S191" s="21">
        <f>IFERROR(VLOOKUP(A191*1,Sheet1!$A$365:$V$533,22,0),0)</f>
        <v>0</v>
      </c>
      <c r="T191" s="21">
        <f t="shared" si="22"/>
        <v>0</v>
      </c>
      <c r="U191" s="21">
        <f t="shared" si="23"/>
        <v>0</v>
      </c>
      <c r="V191" s="21">
        <f t="shared" si="24"/>
        <v>0</v>
      </c>
      <c r="W191" s="21">
        <v>0</v>
      </c>
      <c r="X191" s="21"/>
      <c r="Y191" s="13">
        <v>3</v>
      </c>
      <c r="Z191" s="21">
        <v>5700</v>
      </c>
      <c r="AA191" s="21">
        <f t="shared" si="26"/>
        <v>1425</v>
      </c>
      <c r="AB191" s="21">
        <f t="shared" si="27"/>
        <v>4275</v>
      </c>
      <c r="AC191" s="135">
        <v>5700</v>
      </c>
      <c r="AD191" s="21"/>
      <c r="AE191" s="76"/>
      <c r="AF191" s="15"/>
    </row>
    <row r="192" spans="1:32" s="11" customFormat="1" x14ac:dyDescent="0.3">
      <c r="A192" s="75">
        <v>3069</v>
      </c>
      <c r="B192" s="12" t="s">
        <v>174</v>
      </c>
      <c r="C192" s="12" t="s">
        <v>343</v>
      </c>
      <c r="D192" s="102">
        <v>19</v>
      </c>
      <c r="E192" s="102">
        <v>0</v>
      </c>
      <c r="F192" s="103">
        <v>25080</v>
      </c>
      <c r="G192" s="21">
        <f>VLOOKUP(A192*1,Sheet1!$A$2:$V$362,22,0)</f>
        <v>4950</v>
      </c>
      <c r="H192" s="124">
        <f t="shared" si="28"/>
        <v>6270</v>
      </c>
      <c r="I192" s="125">
        <f t="shared" si="29"/>
        <v>1320</v>
      </c>
      <c r="J192" s="21">
        <f t="shared" si="25"/>
        <v>18810</v>
      </c>
      <c r="K192" s="21"/>
      <c r="L192" s="82"/>
      <c r="M192" s="21"/>
      <c r="N192" s="21"/>
      <c r="O192" s="21">
        <v>25080</v>
      </c>
      <c r="P192" s="21"/>
      <c r="Q192" s="102">
        <v>1</v>
      </c>
      <c r="R192" s="103">
        <v>300</v>
      </c>
      <c r="S192" s="21">
        <f>IFERROR(VLOOKUP(A192*1,Sheet1!$A$365:$V$533,22,0),0)</f>
        <v>0</v>
      </c>
      <c r="T192" s="21">
        <f t="shared" si="22"/>
        <v>75</v>
      </c>
      <c r="U192" s="21">
        <f t="shared" si="23"/>
        <v>75</v>
      </c>
      <c r="V192" s="21">
        <f t="shared" si="24"/>
        <v>225</v>
      </c>
      <c r="W192" s="21">
        <v>300</v>
      </c>
      <c r="X192" s="21"/>
      <c r="Y192" s="13">
        <v>1</v>
      </c>
      <c r="Z192" s="21">
        <v>1900</v>
      </c>
      <c r="AA192" s="21">
        <f t="shared" si="26"/>
        <v>475</v>
      </c>
      <c r="AB192" s="21">
        <f t="shared" si="27"/>
        <v>1425</v>
      </c>
      <c r="AC192" s="135">
        <v>1900</v>
      </c>
      <c r="AD192" s="21"/>
      <c r="AE192" s="76"/>
      <c r="AF192" s="15"/>
    </row>
    <row r="193" spans="1:32" s="11" customFormat="1" x14ac:dyDescent="0.3">
      <c r="A193" s="75">
        <v>3072</v>
      </c>
      <c r="B193" s="12" t="s">
        <v>397</v>
      </c>
      <c r="C193" s="12" t="s">
        <v>343</v>
      </c>
      <c r="D193" s="102">
        <v>42</v>
      </c>
      <c r="E193" s="102">
        <v>0</v>
      </c>
      <c r="F193" s="103">
        <v>55440</v>
      </c>
      <c r="G193" s="21">
        <f>VLOOKUP(A193*1,Sheet1!$A$2:$V$362,22,0)</f>
        <v>13200</v>
      </c>
      <c r="H193" s="124">
        <f t="shared" si="28"/>
        <v>13860</v>
      </c>
      <c r="I193" s="125">
        <f t="shared" si="29"/>
        <v>660</v>
      </c>
      <c r="J193" s="21">
        <f t="shared" si="25"/>
        <v>41580</v>
      </c>
      <c r="K193" s="21"/>
      <c r="L193" s="82"/>
      <c r="M193" s="21"/>
      <c r="N193" s="21"/>
      <c r="O193" s="21">
        <v>55440</v>
      </c>
      <c r="P193" s="21"/>
      <c r="Q193" s="102">
        <v>2</v>
      </c>
      <c r="R193" s="103">
        <v>600</v>
      </c>
      <c r="S193" s="21">
        <f>IFERROR(VLOOKUP(A193*1,Sheet1!$A$365:$V$533,22,0),0)</f>
        <v>225</v>
      </c>
      <c r="T193" s="21">
        <f t="shared" si="22"/>
        <v>150</v>
      </c>
      <c r="U193" s="21">
        <f t="shared" si="23"/>
        <v>-75</v>
      </c>
      <c r="V193" s="21">
        <f t="shared" si="24"/>
        <v>450</v>
      </c>
      <c r="W193" s="21">
        <v>600</v>
      </c>
      <c r="X193" s="21"/>
      <c r="Y193" s="13">
        <v>1</v>
      </c>
      <c r="Z193" s="21">
        <v>1900</v>
      </c>
      <c r="AA193" s="21">
        <f t="shared" si="26"/>
        <v>475</v>
      </c>
      <c r="AB193" s="21">
        <f t="shared" si="27"/>
        <v>1425</v>
      </c>
      <c r="AC193" s="135">
        <v>1900</v>
      </c>
      <c r="AD193" s="21"/>
      <c r="AE193" s="76"/>
      <c r="AF193" s="15"/>
    </row>
    <row r="194" spans="1:32" s="11" customFormat="1" x14ac:dyDescent="0.3">
      <c r="A194" s="75">
        <v>3073</v>
      </c>
      <c r="B194" s="12" t="s">
        <v>175</v>
      </c>
      <c r="C194" s="12" t="s">
        <v>343</v>
      </c>
      <c r="D194" s="102">
        <v>12</v>
      </c>
      <c r="E194" s="102">
        <v>0</v>
      </c>
      <c r="F194" s="103">
        <v>15840</v>
      </c>
      <c r="G194" s="21">
        <f>VLOOKUP(A194*1,Sheet1!$A$2:$V$362,22,0)</f>
        <v>4950</v>
      </c>
      <c r="H194" s="124">
        <f t="shared" si="28"/>
        <v>3960</v>
      </c>
      <c r="I194" s="125">
        <f t="shared" si="29"/>
        <v>-990</v>
      </c>
      <c r="J194" s="21">
        <f t="shared" si="25"/>
        <v>11880</v>
      </c>
      <c r="K194" s="21"/>
      <c r="L194" s="82"/>
      <c r="M194" s="21"/>
      <c r="N194" s="21"/>
      <c r="O194" s="21">
        <v>15840</v>
      </c>
      <c r="P194" s="21"/>
      <c r="Q194" s="102">
        <v>0</v>
      </c>
      <c r="R194" s="103">
        <v>0</v>
      </c>
      <c r="S194" s="21">
        <f>IFERROR(VLOOKUP(A194*1,Sheet1!$A$365:$V$533,22,0),0)</f>
        <v>0</v>
      </c>
      <c r="T194" s="21">
        <f t="shared" si="22"/>
        <v>0</v>
      </c>
      <c r="U194" s="21">
        <f t="shared" si="23"/>
        <v>0</v>
      </c>
      <c r="V194" s="21">
        <f t="shared" si="24"/>
        <v>0</v>
      </c>
      <c r="W194" s="21">
        <v>0</v>
      </c>
      <c r="X194" s="21"/>
      <c r="Y194" s="13">
        <v>1</v>
      </c>
      <c r="Z194" s="21">
        <v>1900</v>
      </c>
      <c r="AA194" s="21">
        <f t="shared" si="26"/>
        <v>475</v>
      </c>
      <c r="AB194" s="21">
        <f t="shared" si="27"/>
        <v>1425</v>
      </c>
      <c r="AC194" s="135">
        <v>1900</v>
      </c>
      <c r="AD194" s="21"/>
      <c r="AE194" s="76"/>
      <c r="AF194" s="15"/>
    </row>
    <row r="195" spans="1:32" s="11" customFormat="1" x14ac:dyDescent="0.3">
      <c r="A195" s="75">
        <v>3081</v>
      </c>
      <c r="B195" s="12" t="s">
        <v>176</v>
      </c>
      <c r="C195" s="12" t="s">
        <v>343</v>
      </c>
      <c r="D195" s="102">
        <v>5</v>
      </c>
      <c r="E195" s="102">
        <v>0</v>
      </c>
      <c r="F195" s="103">
        <v>6600</v>
      </c>
      <c r="G195" s="21">
        <f>VLOOKUP(A195*1,Sheet1!$A$2:$V$362,22,0)</f>
        <v>2970</v>
      </c>
      <c r="H195" s="124">
        <f t="shared" si="28"/>
        <v>1650</v>
      </c>
      <c r="I195" s="125">
        <f t="shared" si="29"/>
        <v>-1320</v>
      </c>
      <c r="J195" s="21">
        <f t="shared" si="25"/>
        <v>4950</v>
      </c>
      <c r="K195" s="21"/>
      <c r="L195" s="82"/>
      <c r="M195" s="21"/>
      <c r="N195" s="21"/>
      <c r="O195" s="21">
        <v>6600</v>
      </c>
      <c r="P195" s="21"/>
      <c r="Q195" s="102">
        <v>0</v>
      </c>
      <c r="R195" s="103">
        <v>0</v>
      </c>
      <c r="S195" s="21">
        <f>IFERROR(VLOOKUP(A195*1,Sheet1!$A$365:$V$533,22,0),0)</f>
        <v>75</v>
      </c>
      <c r="T195" s="21">
        <f t="shared" si="22"/>
        <v>0</v>
      </c>
      <c r="U195" s="21">
        <f t="shared" si="23"/>
        <v>-75</v>
      </c>
      <c r="V195" s="21">
        <f t="shared" si="24"/>
        <v>0</v>
      </c>
      <c r="W195" s="21">
        <v>0</v>
      </c>
      <c r="X195" s="21"/>
      <c r="Y195" s="13">
        <v>1</v>
      </c>
      <c r="Z195" s="21">
        <v>1900</v>
      </c>
      <c r="AA195" s="21">
        <f t="shared" si="26"/>
        <v>475</v>
      </c>
      <c r="AB195" s="21">
        <f t="shared" si="27"/>
        <v>1425</v>
      </c>
      <c r="AC195" s="135">
        <v>1900</v>
      </c>
      <c r="AD195" s="21"/>
      <c r="AE195" s="76"/>
      <c r="AF195" s="15"/>
    </row>
    <row r="196" spans="1:32" s="11" customFormat="1" x14ac:dyDescent="0.3">
      <c r="A196" s="75">
        <v>3082</v>
      </c>
      <c r="B196" s="12" t="s">
        <v>177</v>
      </c>
      <c r="C196" s="12" t="s">
        <v>343</v>
      </c>
      <c r="D196" s="102">
        <v>6</v>
      </c>
      <c r="E196" s="102">
        <v>0</v>
      </c>
      <c r="F196" s="103">
        <v>7920</v>
      </c>
      <c r="G196" s="21">
        <f>VLOOKUP(A196*1,Sheet1!$A$2:$V$362,22,0)</f>
        <v>1650</v>
      </c>
      <c r="H196" s="124">
        <f t="shared" si="28"/>
        <v>1980</v>
      </c>
      <c r="I196" s="125">
        <f t="shared" si="29"/>
        <v>330</v>
      </c>
      <c r="J196" s="21">
        <f t="shared" si="25"/>
        <v>5940</v>
      </c>
      <c r="K196" s="21"/>
      <c r="L196" s="82"/>
      <c r="M196" s="21"/>
      <c r="N196" s="21"/>
      <c r="O196" s="21">
        <v>7920</v>
      </c>
      <c r="P196" s="21"/>
      <c r="Q196" s="102">
        <v>0</v>
      </c>
      <c r="R196" s="103">
        <v>0</v>
      </c>
      <c r="S196" s="21">
        <f>IFERROR(VLOOKUP(A196*1,Sheet1!$A$365:$V$533,22,0),0)</f>
        <v>0</v>
      </c>
      <c r="T196" s="21">
        <f t="shared" si="22"/>
        <v>0</v>
      </c>
      <c r="U196" s="21">
        <f t="shared" si="23"/>
        <v>0</v>
      </c>
      <c r="V196" s="21">
        <f t="shared" si="24"/>
        <v>0</v>
      </c>
      <c r="W196" s="21">
        <v>0</v>
      </c>
      <c r="X196" s="21"/>
      <c r="Y196" s="13">
        <v>2</v>
      </c>
      <c r="Z196" s="21">
        <v>3800</v>
      </c>
      <c r="AA196" s="21">
        <f t="shared" si="26"/>
        <v>950</v>
      </c>
      <c r="AB196" s="21">
        <f t="shared" si="27"/>
        <v>2850</v>
      </c>
      <c r="AC196" s="135">
        <v>3800</v>
      </c>
      <c r="AD196" s="21"/>
      <c r="AE196" s="76"/>
      <c r="AF196" s="15"/>
    </row>
    <row r="197" spans="1:32" s="11" customFormat="1" x14ac:dyDescent="0.3">
      <c r="A197" s="75">
        <v>3083</v>
      </c>
      <c r="B197" s="12" t="s">
        <v>178</v>
      </c>
      <c r="C197" s="12" t="s">
        <v>343</v>
      </c>
      <c r="D197" s="102">
        <v>19</v>
      </c>
      <c r="E197" s="102">
        <v>0</v>
      </c>
      <c r="F197" s="103">
        <v>25080</v>
      </c>
      <c r="G197" s="21">
        <f>VLOOKUP(A197*1,Sheet1!$A$2:$V$362,22,0)</f>
        <v>5610</v>
      </c>
      <c r="H197" s="124">
        <f t="shared" si="28"/>
        <v>6270</v>
      </c>
      <c r="I197" s="125">
        <f t="shared" si="29"/>
        <v>660</v>
      </c>
      <c r="J197" s="21">
        <f t="shared" si="25"/>
        <v>18810</v>
      </c>
      <c r="K197" s="21"/>
      <c r="L197" s="82"/>
      <c r="M197" s="21"/>
      <c r="N197" s="21"/>
      <c r="O197" s="21">
        <v>25080</v>
      </c>
      <c r="P197" s="21"/>
      <c r="Q197" s="102">
        <v>0</v>
      </c>
      <c r="R197" s="103">
        <v>0</v>
      </c>
      <c r="S197" s="21">
        <f>IFERROR(VLOOKUP(A197*1,Sheet1!$A$365:$V$533,22,0),0)</f>
        <v>0</v>
      </c>
      <c r="T197" s="21">
        <f t="shared" si="22"/>
        <v>0</v>
      </c>
      <c r="U197" s="21">
        <f t="shared" si="23"/>
        <v>0</v>
      </c>
      <c r="V197" s="21">
        <f t="shared" si="24"/>
        <v>0</v>
      </c>
      <c r="W197" s="21">
        <v>0</v>
      </c>
      <c r="X197" s="21"/>
      <c r="Y197" s="13">
        <v>0</v>
      </c>
      <c r="Z197" s="21">
        <v>0</v>
      </c>
      <c r="AA197" s="21">
        <f t="shared" si="26"/>
        <v>0</v>
      </c>
      <c r="AB197" s="21">
        <f t="shared" si="27"/>
        <v>0</v>
      </c>
      <c r="AC197" s="135">
        <v>0</v>
      </c>
      <c r="AD197" s="21"/>
      <c r="AE197" s="76"/>
      <c r="AF197" s="15"/>
    </row>
    <row r="198" spans="1:32" s="11" customFormat="1" x14ac:dyDescent="0.3">
      <c r="A198" s="75">
        <v>3084</v>
      </c>
      <c r="B198" s="12" t="s">
        <v>179</v>
      </c>
      <c r="C198" s="12" t="s">
        <v>348</v>
      </c>
      <c r="D198" s="102">
        <v>16</v>
      </c>
      <c r="E198" s="102">
        <v>0</v>
      </c>
      <c r="F198" s="103">
        <v>21120</v>
      </c>
      <c r="G198" s="21">
        <f>VLOOKUP(A198*1,Sheet1!$A$2:$V$362,22,0)</f>
        <v>5280</v>
      </c>
      <c r="H198" s="124">
        <f t="shared" si="28"/>
        <v>5280</v>
      </c>
      <c r="I198" s="125">
        <f t="shared" si="29"/>
        <v>0</v>
      </c>
      <c r="J198" s="21">
        <f t="shared" si="25"/>
        <v>15840</v>
      </c>
      <c r="K198" s="21"/>
      <c r="L198" s="82"/>
      <c r="M198" s="21"/>
      <c r="N198" s="21"/>
      <c r="O198" s="21">
        <v>21120</v>
      </c>
      <c r="P198" s="21"/>
      <c r="Q198" s="102">
        <v>0</v>
      </c>
      <c r="R198" s="103">
        <v>0</v>
      </c>
      <c r="S198" s="21">
        <f>IFERROR(VLOOKUP(A198*1,Sheet1!$A$365:$V$533,22,0),0)</f>
        <v>0</v>
      </c>
      <c r="T198" s="21">
        <f t="shared" ref="T198:T261" si="30">(3/12)*R198</f>
        <v>0</v>
      </c>
      <c r="U198" s="21">
        <f t="shared" ref="U198:U261" si="31">T198-S198</f>
        <v>0</v>
      </c>
      <c r="V198" s="21">
        <f t="shared" ref="V198:V261" si="32">R198-T198</f>
        <v>0</v>
      </c>
      <c r="W198" s="21">
        <v>0</v>
      </c>
      <c r="X198" s="21"/>
      <c r="Y198" s="13">
        <v>4</v>
      </c>
      <c r="Z198" s="21">
        <v>7600</v>
      </c>
      <c r="AA198" s="21">
        <f t="shared" si="26"/>
        <v>1900</v>
      </c>
      <c r="AB198" s="21">
        <f t="shared" si="27"/>
        <v>5700</v>
      </c>
      <c r="AC198" s="135">
        <v>7600</v>
      </c>
      <c r="AD198" s="21"/>
      <c r="AE198" s="76"/>
      <c r="AF198" s="15"/>
    </row>
    <row r="199" spans="1:32" s="11" customFormat="1" x14ac:dyDescent="0.3">
      <c r="A199" s="75">
        <v>3088</v>
      </c>
      <c r="B199" s="12" t="s">
        <v>398</v>
      </c>
      <c r="C199" s="12" t="s">
        <v>343</v>
      </c>
      <c r="D199" s="102">
        <v>18</v>
      </c>
      <c r="E199" s="102">
        <v>0</v>
      </c>
      <c r="F199" s="103">
        <v>23760</v>
      </c>
      <c r="G199" s="21">
        <f>VLOOKUP(A199*1,Sheet1!$A$2:$V$362,22,0)</f>
        <v>6930</v>
      </c>
      <c r="H199" s="124">
        <f t="shared" si="28"/>
        <v>5940</v>
      </c>
      <c r="I199" s="125">
        <f t="shared" si="29"/>
        <v>-990</v>
      </c>
      <c r="J199" s="21">
        <f t="shared" si="25"/>
        <v>17820</v>
      </c>
      <c r="K199" s="21"/>
      <c r="L199" s="82"/>
      <c r="M199" s="21"/>
      <c r="N199" s="21"/>
      <c r="O199" s="21">
        <v>23760</v>
      </c>
      <c r="P199" s="21"/>
      <c r="Q199" s="102">
        <v>1</v>
      </c>
      <c r="R199" s="103">
        <v>300</v>
      </c>
      <c r="S199" s="21">
        <f>IFERROR(VLOOKUP(A199*1,Sheet1!$A$365:$V$533,22,0),0)</f>
        <v>75</v>
      </c>
      <c r="T199" s="21">
        <f t="shared" si="30"/>
        <v>75</v>
      </c>
      <c r="U199" s="21">
        <f t="shared" si="31"/>
        <v>0</v>
      </c>
      <c r="V199" s="21">
        <f t="shared" si="32"/>
        <v>225</v>
      </c>
      <c r="W199" s="21">
        <v>300</v>
      </c>
      <c r="X199" s="21"/>
      <c r="Y199" s="13">
        <v>2</v>
      </c>
      <c r="Z199" s="21">
        <v>3800</v>
      </c>
      <c r="AA199" s="21">
        <f t="shared" si="26"/>
        <v>950</v>
      </c>
      <c r="AB199" s="21">
        <f t="shared" si="27"/>
        <v>2850</v>
      </c>
      <c r="AC199" s="135">
        <v>3800</v>
      </c>
      <c r="AD199" s="21"/>
      <c r="AE199" s="76"/>
      <c r="AF199" s="15"/>
    </row>
    <row r="200" spans="1:32" s="11" customFormat="1" x14ac:dyDescent="0.3">
      <c r="A200" s="75">
        <v>3089</v>
      </c>
      <c r="B200" s="12" t="s">
        <v>180</v>
      </c>
      <c r="C200" s="12" t="s">
        <v>343</v>
      </c>
      <c r="D200" s="102">
        <v>94</v>
      </c>
      <c r="E200" s="102">
        <v>0</v>
      </c>
      <c r="F200" s="103">
        <v>124080</v>
      </c>
      <c r="G200" s="21">
        <f>VLOOKUP(A200*1,Sheet1!$A$2:$V$362,22,0)</f>
        <v>33990</v>
      </c>
      <c r="H200" s="124">
        <f t="shared" si="28"/>
        <v>31020</v>
      </c>
      <c r="I200" s="125">
        <f t="shared" si="29"/>
        <v>-2970</v>
      </c>
      <c r="J200" s="21">
        <f t="shared" ref="J200:J263" si="33">F200-H200</f>
        <v>93060</v>
      </c>
      <c r="K200" s="21"/>
      <c r="L200" s="82"/>
      <c r="M200" s="21"/>
      <c r="N200" s="21"/>
      <c r="O200" s="21">
        <v>124080</v>
      </c>
      <c r="P200" s="21"/>
      <c r="Q200" s="102">
        <v>0</v>
      </c>
      <c r="R200" s="103">
        <v>0</v>
      </c>
      <c r="S200" s="21">
        <f>IFERROR(VLOOKUP(A200*1,Sheet1!$A$365:$V$533,22,0),0)</f>
        <v>75</v>
      </c>
      <c r="T200" s="21">
        <f t="shared" si="30"/>
        <v>0</v>
      </c>
      <c r="U200" s="21">
        <f t="shared" si="31"/>
        <v>-75</v>
      </c>
      <c r="V200" s="21">
        <f t="shared" si="32"/>
        <v>0</v>
      </c>
      <c r="W200" s="21">
        <v>0</v>
      </c>
      <c r="X200" s="21"/>
      <c r="Y200" s="13">
        <v>1</v>
      </c>
      <c r="Z200" s="21">
        <v>1900</v>
      </c>
      <c r="AA200" s="21">
        <f t="shared" si="26"/>
        <v>475</v>
      </c>
      <c r="AB200" s="21">
        <f t="shared" si="27"/>
        <v>1425</v>
      </c>
      <c r="AC200" s="135">
        <v>1900</v>
      </c>
      <c r="AD200" s="21"/>
      <c r="AE200" s="76"/>
      <c r="AF200" s="15"/>
    </row>
    <row r="201" spans="1:32" s="11" customFormat="1" x14ac:dyDescent="0.3">
      <c r="A201" s="75">
        <v>3090</v>
      </c>
      <c r="B201" s="12" t="s">
        <v>399</v>
      </c>
      <c r="C201" s="12" t="s">
        <v>343</v>
      </c>
      <c r="D201" s="102">
        <v>7</v>
      </c>
      <c r="E201" s="102">
        <v>0</v>
      </c>
      <c r="F201" s="103">
        <v>9240</v>
      </c>
      <c r="G201" s="21">
        <f>VLOOKUP(A201*1,Sheet1!$A$2:$V$362,22,0)</f>
        <v>1980</v>
      </c>
      <c r="H201" s="124">
        <f t="shared" si="28"/>
        <v>2310</v>
      </c>
      <c r="I201" s="125">
        <f t="shared" si="29"/>
        <v>330</v>
      </c>
      <c r="J201" s="21">
        <f t="shared" si="33"/>
        <v>6930</v>
      </c>
      <c r="K201" s="21"/>
      <c r="L201" s="82"/>
      <c r="M201" s="21"/>
      <c r="N201" s="21"/>
      <c r="O201" s="21">
        <v>9240</v>
      </c>
      <c r="P201" s="21"/>
      <c r="Q201" s="102">
        <v>0</v>
      </c>
      <c r="R201" s="103">
        <v>0</v>
      </c>
      <c r="S201" s="21">
        <f>IFERROR(VLOOKUP(A201*1,Sheet1!$A$365:$V$533,22,0),0)</f>
        <v>0</v>
      </c>
      <c r="T201" s="21">
        <f t="shared" si="30"/>
        <v>0</v>
      </c>
      <c r="U201" s="21">
        <f t="shared" si="31"/>
        <v>0</v>
      </c>
      <c r="V201" s="21">
        <f t="shared" si="32"/>
        <v>0</v>
      </c>
      <c r="W201" s="21">
        <v>0</v>
      </c>
      <c r="X201" s="21"/>
      <c r="Y201" s="13">
        <v>1</v>
      </c>
      <c r="Z201" s="21">
        <v>1900</v>
      </c>
      <c r="AA201" s="21">
        <f t="shared" ref="AA201:AA264" si="34">(3/12)*Z201</f>
        <v>475</v>
      </c>
      <c r="AB201" s="21">
        <f t="shared" ref="AB201:AB264" si="35">Z201-AA201</f>
        <v>1425</v>
      </c>
      <c r="AC201" s="135">
        <v>1900</v>
      </c>
      <c r="AD201" s="21"/>
      <c r="AE201" s="76"/>
      <c r="AF201" s="15"/>
    </row>
    <row r="202" spans="1:32" s="11" customFormat="1" x14ac:dyDescent="0.3">
      <c r="A202" s="75">
        <v>3091</v>
      </c>
      <c r="B202" s="12" t="s">
        <v>181</v>
      </c>
      <c r="C202" s="12" t="s">
        <v>343</v>
      </c>
      <c r="D202" s="102">
        <v>10</v>
      </c>
      <c r="E202" s="102">
        <v>0</v>
      </c>
      <c r="F202" s="103">
        <v>13200</v>
      </c>
      <c r="G202" s="21">
        <f>VLOOKUP(A202*1,Sheet1!$A$2:$V$362,22,0)</f>
        <v>1980</v>
      </c>
      <c r="H202" s="124">
        <f t="shared" ref="H202:H265" si="36">ROUND((3/12)*F202,0)</f>
        <v>3300</v>
      </c>
      <c r="I202" s="125">
        <f t="shared" ref="I202:I265" si="37">H202-G202</f>
        <v>1320</v>
      </c>
      <c r="J202" s="21">
        <f t="shared" si="33"/>
        <v>9900</v>
      </c>
      <c r="K202" s="21"/>
      <c r="L202" s="82"/>
      <c r="M202" s="21"/>
      <c r="N202" s="21"/>
      <c r="O202" s="21">
        <v>13200</v>
      </c>
      <c r="P202" s="21"/>
      <c r="Q202" s="102">
        <v>0</v>
      </c>
      <c r="R202" s="103">
        <v>0</v>
      </c>
      <c r="S202" s="21">
        <f>IFERROR(VLOOKUP(A202*1,Sheet1!$A$365:$V$533,22,0),0)</f>
        <v>0</v>
      </c>
      <c r="T202" s="21">
        <f t="shared" si="30"/>
        <v>0</v>
      </c>
      <c r="U202" s="21">
        <f t="shared" si="31"/>
        <v>0</v>
      </c>
      <c r="V202" s="21">
        <f t="shared" si="32"/>
        <v>0</v>
      </c>
      <c r="W202" s="21">
        <v>0</v>
      </c>
      <c r="X202" s="21"/>
      <c r="Y202" s="13">
        <v>0</v>
      </c>
      <c r="Z202" s="21">
        <v>0</v>
      </c>
      <c r="AA202" s="21">
        <f t="shared" si="34"/>
        <v>0</v>
      </c>
      <c r="AB202" s="21">
        <f t="shared" si="35"/>
        <v>0</v>
      </c>
      <c r="AC202" s="135">
        <v>0</v>
      </c>
      <c r="AD202" s="21"/>
      <c r="AE202" s="76"/>
      <c r="AF202" s="15"/>
    </row>
    <row r="203" spans="1:32" s="11" customFormat="1" x14ac:dyDescent="0.3">
      <c r="A203" s="75">
        <v>3092</v>
      </c>
      <c r="B203" s="12" t="s">
        <v>400</v>
      </c>
      <c r="C203" s="12" t="s">
        <v>343</v>
      </c>
      <c r="D203" s="102">
        <v>10</v>
      </c>
      <c r="E203" s="102">
        <v>0</v>
      </c>
      <c r="F203" s="103">
        <v>13200</v>
      </c>
      <c r="G203" s="21">
        <f>VLOOKUP(A203*1,Sheet1!$A$2:$V$362,22,0)</f>
        <v>3300</v>
      </c>
      <c r="H203" s="124">
        <f t="shared" si="36"/>
        <v>3300</v>
      </c>
      <c r="I203" s="125">
        <f t="shared" si="37"/>
        <v>0</v>
      </c>
      <c r="J203" s="21">
        <f t="shared" si="33"/>
        <v>9900</v>
      </c>
      <c r="K203" s="21"/>
      <c r="L203" s="82"/>
      <c r="M203" s="21"/>
      <c r="N203" s="21"/>
      <c r="O203" s="21">
        <v>13200</v>
      </c>
      <c r="P203" s="21"/>
      <c r="Q203" s="102">
        <v>0</v>
      </c>
      <c r="R203" s="103">
        <v>0</v>
      </c>
      <c r="S203" s="21">
        <f>IFERROR(VLOOKUP(A203*1,Sheet1!$A$365:$V$533,22,0),0)</f>
        <v>0</v>
      </c>
      <c r="T203" s="21">
        <f t="shared" si="30"/>
        <v>0</v>
      </c>
      <c r="U203" s="21">
        <f t="shared" si="31"/>
        <v>0</v>
      </c>
      <c r="V203" s="21">
        <f t="shared" si="32"/>
        <v>0</v>
      </c>
      <c r="W203" s="21">
        <v>0</v>
      </c>
      <c r="X203" s="21"/>
      <c r="Y203" s="13">
        <v>3</v>
      </c>
      <c r="Z203" s="21">
        <v>5700</v>
      </c>
      <c r="AA203" s="21">
        <f t="shared" si="34"/>
        <v>1425</v>
      </c>
      <c r="AB203" s="21">
        <f t="shared" si="35"/>
        <v>4275</v>
      </c>
      <c r="AC203" s="135">
        <v>5700</v>
      </c>
      <c r="AD203" s="21"/>
      <c r="AE203" s="76"/>
      <c r="AF203" s="15"/>
    </row>
    <row r="204" spans="1:32" s="11" customFormat="1" x14ac:dyDescent="0.3">
      <c r="A204" s="75">
        <v>3106</v>
      </c>
      <c r="B204" s="12" t="s">
        <v>182</v>
      </c>
      <c r="C204" s="12" t="s">
        <v>343</v>
      </c>
      <c r="D204" s="102">
        <v>162</v>
      </c>
      <c r="E204" s="102">
        <v>0</v>
      </c>
      <c r="F204" s="103">
        <v>213840</v>
      </c>
      <c r="G204" s="21">
        <f>VLOOKUP(A204*1,Sheet1!$A$2:$V$362,22,0)</f>
        <v>50820</v>
      </c>
      <c r="H204" s="124">
        <f t="shared" si="36"/>
        <v>53460</v>
      </c>
      <c r="I204" s="125">
        <f t="shared" si="37"/>
        <v>2640</v>
      </c>
      <c r="J204" s="21">
        <f t="shared" si="33"/>
        <v>160380</v>
      </c>
      <c r="K204" s="21"/>
      <c r="L204" s="82"/>
      <c r="M204" s="21"/>
      <c r="N204" s="21"/>
      <c r="O204" s="21">
        <v>213840</v>
      </c>
      <c r="P204" s="21"/>
      <c r="Q204" s="102">
        <v>0</v>
      </c>
      <c r="R204" s="103">
        <v>0</v>
      </c>
      <c r="S204" s="21">
        <f>IFERROR(VLOOKUP(A204*1,Sheet1!$A$365:$V$533,22,0),0)</f>
        <v>0</v>
      </c>
      <c r="T204" s="21">
        <f t="shared" si="30"/>
        <v>0</v>
      </c>
      <c r="U204" s="21">
        <f t="shared" si="31"/>
        <v>0</v>
      </c>
      <c r="V204" s="21">
        <f t="shared" si="32"/>
        <v>0</v>
      </c>
      <c r="W204" s="21">
        <v>0</v>
      </c>
      <c r="X204" s="21"/>
      <c r="Y204" s="13">
        <v>2</v>
      </c>
      <c r="Z204" s="21">
        <v>3800</v>
      </c>
      <c r="AA204" s="21">
        <f t="shared" si="34"/>
        <v>950</v>
      </c>
      <c r="AB204" s="21">
        <f t="shared" si="35"/>
        <v>2850</v>
      </c>
      <c r="AC204" s="135">
        <v>3800</v>
      </c>
      <c r="AD204" s="21"/>
      <c r="AE204" s="76"/>
      <c r="AF204" s="15"/>
    </row>
    <row r="205" spans="1:32" s="11" customFormat="1" x14ac:dyDescent="0.3">
      <c r="A205" s="75">
        <v>3108</v>
      </c>
      <c r="B205" s="12" t="s">
        <v>183</v>
      </c>
      <c r="C205" s="12" t="s">
        <v>343</v>
      </c>
      <c r="D205" s="102">
        <v>67</v>
      </c>
      <c r="E205" s="102">
        <v>0</v>
      </c>
      <c r="F205" s="103">
        <v>88440</v>
      </c>
      <c r="G205" s="21">
        <f>VLOOKUP(A205*1,Sheet1!$A$2:$V$362,22,0)</f>
        <v>25080</v>
      </c>
      <c r="H205" s="124">
        <f t="shared" si="36"/>
        <v>22110</v>
      </c>
      <c r="I205" s="125">
        <f t="shared" si="37"/>
        <v>-2970</v>
      </c>
      <c r="J205" s="21">
        <f t="shared" si="33"/>
        <v>66330</v>
      </c>
      <c r="K205" s="21"/>
      <c r="L205" s="82"/>
      <c r="M205" s="21"/>
      <c r="N205" s="21"/>
      <c r="O205" s="21">
        <v>88440</v>
      </c>
      <c r="P205" s="21"/>
      <c r="Q205" s="102">
        <v>0</v>
      </c>
      <c r="R205" s="103">
        <v>0</v>
      </c>
      <c r="S205" s="21">
        <f>IFERROR(VLOOKUP(A205*1,Sheet1!$A$365:$V$533,22,0),0)</f>
        <v>0</v>
      </c>
      <c r="T205" s="21">
        <f t="shared" si="30"/>
        <v>0</v>
      </c>
      <c r="U205" s="21">
        <f t="shared" si="31"/>
        <v>0</v>
      </c>
      <c r="V205" s="21">
        <f t="shared" si="32"/>
        <v>0</v>
      </c>
      <c r="W205" s="21">
        <v>0</v>
      </c>
      <c r="X205" s="21"/>
      <c r="Y205" s="13">
        <v>0</v>
      </c>
      <c r="Z205" s="21">
        <v>0</v>
      </c>
      <c r="AA205" s="21">
        <f t="shared" si="34"/>
        <v>0</v>
      </c>
      <c r="AB205" s="21">
        <f t="shared" si="35"/>
        <v>0</v>
      </c>
      <c r="AC205" s="135">
        <v>0</v>
      </c>
      <c r="AD205" s="21"/>
      <c r="AE205" s="76"/>
      <c r="AF205" s="15"/>
    </row>
    <row r="206" spans="1:32" s="11" customFormat="1" x14ac:dyDescent="0.3">
      <c r="A206" s="75">
        <v>3109</v>
      </c>
      <c r="B206" s="12" t="s">
        <v>184</v>
      </c>
      <c r="C206" s="12" t="s">
        <v>343</v>
      </c>
      <c r="D206" s="102">
        <v>14</v>
      </c>
      <c r="E206" s="102">
        <v>0</v>
      </c>
      <c r="F206" s="103">
        <v>18480</v>
      </c>
      <c r="G206" s="21">
        <f>VLOOKUP(A206*1,Sheet1!$A$2:$V$362,22,0)</f>
        <v>2970</v>
      </c>
      <c r="H206" s="124">
        <f t="shared" si="36"/>
        <v>4620</v>
      </c>
      <c r="I206" s="125">
        <f t="shared" si="37"/>
        <v>1650</v>
      </c>
      <c r="J206" s="21">
        <f t="shared" si="33"/>
        <v>13860</v>
      </c>
      <c r="K206" s="21"/>
      <c r="L206" s="82"/>
      <c r="M206" s="21"/>
      <c r="N206" s="21"/>
      <c r="O206" s="21">
        <v>18480</v>
      </c>
      <c r="P206" s="21"/>
      <c r="Q206" s="102">
        <v>0</v>
      </c>
      <c r="R206" s="103">
        <v>0</v>
      </c>
      <c r="S206" s="21">
        <f>IFERROR(VLOOKUP(A206*1,Sheet1!$A$365:$V$533,22,0),0)</f>
        <v>0</v>
      </c>
      <c r="T206" s="21">
        <f t="shared" si="30"/>
        <v>0</v>
      </c>
      <c r="U206" s="21">
        <f t="shared" si="31"/>
        <v>0</v>
      </c>
      <c r="V206" s="21">
        <f t="shared" si="32"/>
        <v>0</v>
      </c>
      <c r="W206" s="21">
        <v>0</v>
      </c>
      <c r="X206" s="21"/>
      <c r="Y206" s="13">
        <v>0</v>
      </c>
      <c r="Z206" s="21">
        <v>0</v>
      </c>
      <c r="AA206" s="21">
        <f t="shared" si="34"/>
        <v>0</v>
      </c>
      <c r="AB206" s="21">
        <f t="shared" si="35"/>
        <v>0</v>
      </c>
      <c r="AC206" s="135">
        <v>0</v>
      </c>
      <c r="AD206" s="21"/>
      <c r="AE206" s="76"/>
      <c r="AF206" s="15"/>
    </row>
    <row r="207" spans="1:32" s="11" customFormat="1" x14ac:dyDescent="0.3">
      <c r="A207" s="75">
        <v>3111</v>
      </c>
      <c r="B207" s="12" t="s">
        <v>185</v>
      </c>
      <c r="C207" s="12" t="s">
        <v>343</v>
      </c>
      <c r="D207" s="102">
        <v>51</v>
      </c>
      <c r="E207" s="102">
        <v>0</v>
      </c>
      <c r="F207" s="103">
        <v>67320</v>
      </c>
      <c r="G207" s="21">
        <f>VLOOKUP(A207*1,Sheet1!$A$2:$V$362,22,0)</f>
        <v>18150</v>
      </c>
      <c r="H207" s="124">
        <f t="shared" si="36"/>
        <v>16830</v>
      </c>
      <c r="I207" s="125">
        <f t="shared" si="37"/>
        <v>-1320</v>
      </c>
      <c r="J207" s="21">
        <f t="shared" si="33"/>
        <v>50490</v>
      </c>
      <c r="K207" s="21"/>
      <c r="L207" s="82"/>
      <c r="M207" s="21"/>
      <c r="N207" s="21"/>
      <c r="O207" s="21">
        <v>67320</v>
      </c>
      <c r="P207" s="21"/>
      <c r="Q207" s="102">
        <v>0</v>
      </c>
      <c r="R207" s="103">
        <v>0</v>
      </c>
      <c r="S207" s="21">
        <f>IFERROR(VLOOKUP(A207*1,Sheet1!$A$365:$V$533,22,0),0)</f>
        <v>0</v>
      </c>
      <c r="T207" s="21">
        <f t="shared" si="30"/>
        <v>0</v>
      </c>
      <c r="U207" s="21">
        <f t="shared" si="31"/>
        <v>0</v>
      </c>
      <c r="V207" s="21">
        <f t="shared" si="32"/>
        <v>0</v>
      </c>
      <c r="W207" s="21">
        <v>0</v>
      </c>
      <c r="X207" s="21"/>
      <c r="Y207" s="13">
        <v>0</v>
      </c>
      <c r="Z207" s="21">
        <v>0</v>
      </c>
      <c r="AA207" s="21">
        <f t="shared" si="34"/>
        <v>0</v>
      </c>
      <c r="AB207" s="21">
        <f t="shared" si="35"/>
        <v>0</v>
      </c>
      <c r="AC207" s="135">
        <v>0</v>
      </c>
      <c r="AD207" s="21"/>
      <c r="AE207" s="76"/>
      <c r="AF207" s="15"/>
    </row>
    <row r="208" spans="1:32" s="11" customFormat="1" x14ac:dyDescent="0.3">
      <c r="A208" s="75">
        <v>3117</v>
      </c>
      <c r="B208" s="12" t="s">
        <v>186</v>
      </c>
      <c r="C208" s="12" t="s">
        <v>343</v>
      </c>
      <c r="D208" s="102">
        <v>63</v>
      </c>
      <c r="E208" s="102">
        <v>0</v>
      </c>
      <c r="F208" s="103">
        <v>83160</v>
      </c>
      <c r="G208" s="21">
        <f>VLOOKUP(A208*1,Sheet1!$A$2:$V$362,22,0)</f>
        <v>23760</v>
      </c>
      <c r="H208" s="124">
        <f t="shared" si="36"/>
        <v>20790</v>
      </c>
      <c r="I208" s="125">
        <f t="shared" si="37"/>
        <v>-2970</v>
      </c>
      <c r="J208" s="21">
        <f t="shared" si="33"/>
        <v>62370</v>
      </c>
      <c r="K208" s="21"/>
      <c r="L208" s="82"/>
      <c r="M208" s="21"/>
      <c r="N208" s="21"/>
      <c r="O208" s="21">
        <v>83160</v>
      </c>
      <c r="P208" s="21"/>
      <c r="Q208" s="102">
        <v>1</v>
      </c>
      <c r="R208" s="103">
        <v>300</v>
      </c>
      <c r="S208" s="21">
        <f>IFERROR(VLOOKUP(A208*1,Sheet1!$A$365:$V$533,22,0),0)</f>
        <v>75</v>
      </c>
      <c r="T208" s="21">
        <f t="shared" si="30"/>
        <v>75</v>
      </c>
      <c r="U208" s="21">
        <f t="shared" si="31"/>
        <v>0</v>
      </c>
      <c r="V208" s="21">
        <f t="shared" si="32"/>
        <v>225</v>
      </c>
      <c r="W208" s="21">
        <v>300</v>
      </c>
      <c r="X208" s="21"/>
      <c r="Y208" s="13">
        <v>1</v>
      </c>
      <c r="Z208" s="21">
        <v>1900</v>
      </c>
      <c r="AA208" s="21">
        <f t="shared" si="34"/>
        <v>475</v>
      </c>
      <c r="AB208" s="21">
        <f t="shared" si="35"/>
        <v>1425</v>
      </c>
      <c r="AC208" s="135">
        <v>1900</v>
      </c>
      <c r="AD208" s="21"/>
      <c r="AE208" s="76"/>
      <c r="AF208" s="15"/>
    </row>
    <row r="209" spans="1:32" s="11" customFormat="1" x14ac:dyDescent="0.3">
      <c r="A209" s="75">
        <v>3120</v>
      </c>
      <c r="B209" s="12" t="s">
        <v>187</v>
      </c>
      <c r="C209" s="12" t="s">
        <v>343</v>
      </c>
      <c r="D209" s="102">
        <v>9</v>
      </c>
      <c r="E209" s="102">
        <v>0</v>
      </c>
      <c r="F209" s="103">
        <v>11880</v>
      </c>
      <c r="G209" s="21">
        <f>VLOOKUP(A209*1,Sheet1!$A$2:$V$362,22,0)</f>
        <v>3960</v>
      </c>
      <c r="H209" s="124">
        <f t="shared" si="36"/>
        <v>2970</v>
      </c>
      <c r="I209" s="125">
        <f t="shared" si="37"/>
        <v>-990</v>
      </c>
      <c r="J209" s="21">
        <f t="shared" si="33"/>
        <v>8910</v>
      </c>
      <c r="K209" s="21"/>
      <c r="L209" s="82"/>
      <c r="M209" s="21"/>
      <c r="N209" s="21"/>
      <c r="O209" s="21">
        <v>11880</v>
      </c>
      <c r="P209" s="21"/>
      <c r="Q209" s="102">
        <v>0</v>
      </c>
      <c r="R209" s="103">
        <v>0</v>
      </c>
      <c r="S209" s="21">
        <f>IFERROR(VLOOKUP(A209*1,Sheet1!$A$365:$V$533,22,0),0)</f>
        <v>0</v>
      </c>
      <c r="T209" s="21">
        <f t="shared" si="30"/>
        <v>0</v>
      </c>
      <c r="U209" s="21">
        <f t="shared" si="31"/>
        <v>0</v>
      </c>
      <c r="V209" s="21">
        <f t="shared" si="32"/>
        <v>0</v>
      </c>
      <c r="W209" s="21">
        <v>0</v>
      </c>
      <c r="X209" s="21"/>
      <c r="Y209" s="13">
        <v>2</v>
      </c>
      <c r="Z209" s="21">
        <v>3800</v>
      </c>
      <c r="AA209" s="21">
        <f t="shared" si="34"/>
        <v>950</v>
      </c>
      <c r="AB209" s="21">
        <f t="shared" si="35"/>
        <v>2850</v>
      </c>
      <c r="AC209" s="135">
        <v>3800</v>
      </c>
      <c r="AD209" s="21"/>
      <c r="AE209" s="76"/>
      <c r="AF209" s="15"/>
    </row>
    <row r="210" spans="1:32" s="11" customFormat="1" x14ac:dyDescent="0.3">
      <c r="A210" s="75">
        <v>3122</v>
      </c>
      <c r="B210" s="12" t="s">
        <v>188</v>
      </c>
      <c r="C210" s="12" t="s">
        <v>343</v>
      </c>
      <c r="D210" s="102">
        <v>26</v>
      </c>
      <c r="E210" s="102">
        <v>0</v>
      </c>
      <c r="F210" s="103">
        <v>34320</v>
      </c>
      <c r="G210" s="21">
        <f>VLOOKUP(A210*1,Sheet1!$A$2:$V$362,22,0)</f>
        <v>7920</v>
      </c>
      <c r="H210" s="124">
        <f t="shared" si="36"/>
        <v>8580</v>
      </c>
      <c r="I210" s="125">
        <f t="shared" si="37"/>
        <v>660</v>
      </c>
      <c r="J210" s="21">
        <f t="shared" si="33"/>
        <v>25740</v>
      </c>
      <c r="K210" s="21"/>
      <c r="L210" s="82"/>
      <c r="M210" s="21"/>
      <c r="N210" s="21"/>
      <c r="O210" s="21">
        <v>34320</v>
      </c>
      <c r="P210" s="21"/>
      <c r="Q210" s="102">
        <v>6</v>
      </c>
      <c r="R210" s="103">
        <v>1800</v>
      </c>
      <c r="S210" s="21">
        <f>IFERROR(VLOOKUP(A210*1,Sheet1!$A$365:$V$533,22,0),0)</f>
        <v>525</v>
      </c>
      <c r="T210" s="21">
        <f t="shared" si="30"/>
        <v>450</v>
      </c>
      <c r="U210" s="21">
        <f t="shared" si="31"/>
        <v>-75</v>
      </c>
      <c r="V210" s="21">
        <f t="shared" si="32"/>
        <v>1350</v>
      </c>
      <c r="W210" s="21">
        <v>1800</v>
      </c>
      <c r="X210" s="21"/>
      <c r="Y210" s="13">
        <v>3</v>
      </c>
      <c r="Z210" s="21">
        <v>5700</v>
      </c>
      <c r="AA210" s="21">
        <f t="shared" si="34"/>
        <v>1425</v>
      </c>
      <c r="AB210" s="21">
        <f t="shared" si="35"/>
        <v>4275</v>
      </c>
      <c r="AC210" s="135">
        <v>5700</v>
      </c>
      <c r="AD210" s="21"/>
      <c r="AE210" s="76"/>
      <c r="AF210" s="15"/>
    </row>
    <row r="211" spans="1:32" s="11" customFormat="1" x14ac:dyDescent="0.3">
      <c r="A211" s="75">
        <v>3123</v>
      </c>
      <c r="B211" s="12" t="s">
        <v>189</v>
      </c>
      <c r="C211" s="12" t="s">
        <v>343</v>
      </c>
      <c r="D211" s="102">
        <v>11</v>
      </c>
      <c r="E211" s="102">
        <v>0</v>
      </c>
      <c r="F211" s="103">
        <v>14520</v>
      </c>
      <c r="G211" s="21">
        <f>VLOOKUP(A211*1,Sheet1!$A$2:$V$362,22,0)</f>
        <v>3300</v>
      </c>
      <c r="H211" s="124">
        <f t="shared" si="36"/>
        <v>3630</v>
      </c>
      <c r="I211" s="125">
        <f t="shared" si="37"/>
        <v>330</v>
      </c>
      <c r="J211" s="21">
        <f t="shared" si="33"/>
        <v>10890</v>
      </c>
      <c r="K211" s="21"/>
      <c r="L211" s="82"/>
      <c r="M211" s="21"/>
      <c r="N211" s="21"/>
      <c r="O211" s="21">
        <v>14520</v>
      </c>
      <c r="P211" s="21"/>
      <c r="Q211" s="102">
        <v>0</v>
      </c>
      <c r="R211" s="103">
        <v>0</v>
      </c>
      <c r="S211" s="21">
        <f>IFERROR(VLOOKUP(A211*1,Sheet1!$A$365:$V$533,22,0),0)</f>
        <v>0</v>
      </c>
      <c r="T211" s="21">
        <f t="shared" si="30"/>
        <v>0</v>
      </c>
      <c r="U211" s="21">
        <f t="shared" si="31"/>
        <v>0</v>
      </c>
      <c r="V211" s="21">
        <f t="shared" si="32"/>
        <v>0</v>
      </c>
      <c r="W211" s="21">
        <v>0</v>
      </c>
      <c r="X211" s="21"/>
      <c r="Y211" s="13">
        <v>0</v>
      </c>
      <c r="Z211" s="21">
        <v>0</v>
      </c>
      <c r="AA211" s="21">
        <f t="shared" si="34"/>
        <v>0</v>
      </c>
      <c r="AB211" s="21">
        <f t="shared" si="35"/>
        <v>0</v>
      </c>
      <c r="AC211" s="135">
        <v>0</v>
      </c>
      <c r="AD211" s="21"/>
      <c r="AE211" s="76"/>
      <c r="AF211" s="15"/>
    </row>
    <row r="212" spans="1:32" s="11" customFormat="1" x14ac:dyDescent="0.3">
      <c r="A212" s="75">
        <v>3126</v>
      </c>
      <c r="B212" s="12" t="s">
        <v>190</v>
      </c>
      <c r="C212" s="12" t="s">
        <v>343</v>
      </c>
      <c r="D212" s="102">
        <v>18</v>
      </c>
      <c r="E212" s="102">
        <v>0</v>
      </c>
      <c r="F212" s="103">
        <v>23760</v>
      </c>
      <c r="G212" s="21">
        <f>VLOOKUP(A212*1,Sheet1!$A$2:$V$362,22,0)</f>
        <v>5610</v>
      </c>
      <c r="H212" s="124">
        <f t="shared" si="36"/>
        <v>5940</v>
      </c>
      <c r="I212" s="125">
        <f t="shared" si="37"/>
        <v>330</v>
      </c>
      <c r="J212" s="21">
        <f t="shared" si="33"/>
        <v>17820</v>
      </c>
      <c r="K212" s="21"/>
      <c r="L212" s="82"/>
      <c r="M212" s="21"/>
      <c r="N212" s="21"/>
      <c r="O212" s="21">
        <v>23760</v>
      </c>
      <c r="P212" s="21"/>
      <c r="Q212" s="102">
        <v>0</v>
      </c>
      <c r="R212" s="103">
        <v>0</v>
      </c>
      <c r="S212" s="21">
        <f>IFERROR(VLOOKUP(A212*1,Sheet1!$A$365:$V$533,22,0),0)</f>
        <v>150</v>
      </c>
      <c r="T212" s="21">
        <f t="shared" si="30"/>
        <v>0</v>
      </c>
      <c r="U212" s="21">
        <f t="shared" si="31"/>
        <v>-150</v>
      </c>
      <c r="V212" s="21">
        <f t="shared" si="32"/>
        <v>0</v>
      </c>
      <c r="W212" s="21">
        <v>0</v>
      </c>
      <c r="X212" s="21"/>
      <c r="Y212" s="13">
        <v>0</v>
      </c>
      <c r="Z212" s="21">
        <v>0</v>
      </c>
      <c r="AA212" s="21">
        <f t="shared" si="34"/>
        <v>0</v>
      </c>
      <c r="AB212" s="21">
        <f t="shared" si="35"/>
        <v>0</v>
      </c>
      <c r="AC212" s="135">
        <v>0</v>
      </c>
      <c r="AD212" s="21"/>
      <c r="AE212" s="76"/>
      <c r="AF212" s="15"/>
    </row>
    <row r="213" spans="1:32" s="11" customFormat="1" x14ac:dyDescent="0.3">
      <c r="A213" s="75">
        <v>3129</v>
      </c>
      <c r="B213" s="12" t="s">
        <v>349</v>
      </c>
      <c r="C213" s="12" t="s">
        <v>343</v>
      </c>
      <c r="D213" s="102">
        <v>22</v>
      </c>
      <c r="E213" s="102">
        <v>0</v>
      </c>
      <c r="F213" s="103">
        <v>29040</v>
      </c>
      <c r="G213" s="21">
        <f>VLOOKUP(A213*1,Sheet1!$A$2:$V$362,22,0)</f>
        <v>10560</v>
      </c>
      <c r="H213" s="124">
        <f t="shared" si="36"/>
        <v>7260</v>
      </c>
      <c r="I213" s="125">
        <f t="shared" si="37"/>
        <v>-3300</v>
      </c>
      <c r="J213" s="21">
        <f t="shared" si="33"/>
        <v>21780</v>
      </c>
      <c r="K213" s="21"/>
      <c r="L213" s="82"/>
      <c r="M213" s="21"/>
      <c r="N213" s="21"/>
      <c r="O213" s="21">
        <v>29040</v>
      </c>
      <c r="P213" s="21"/>
      <c r="Q213" s="102">
        <v>1</v>
      </c>
      <c r="R213" s="103">
        <v>300</v>
      </c>
      <c r="S213" s="21">
        <f>IFERROR(VLOOKUP(A213*1,Sheet1!$A$365:$V$533,22,0),0)</f>
        <v>225</v>
      </c>
      <c r="T213" s="21">
        <f t="shared" si="30"/>
        <v>75</v>
      </c>
      <c r="U213" s="21">
        <f t="shared" si="31"/>
        <v>-150</v>
      </c>
      <c r="V213" s="21">
        <f t="shared" si="32"/>
        <v>225</v>
      </c>
      <c r="W213" s="21">
        <v>300</v>
      </c>
      <c r="X213" s="21"/>
      <c r="Y213" s="13">
        <v>4</v>
      </c>
      <c r="Z213" s="21">
        <v>7600</v>
      </c>
      <c r="AA213" s="21">
        <f t="shared" si="34"/>
        <v>1900</v>
      </c>
      <c r="AB213" s="21">
        <f t="shared" si="35"/>
        <v>5700</v>
      </c>
      <c r="AC213" s="135">
        <v>7600</v>
      </c>
      <c r="AD213" s="21"/>
      <c r="AE213" s="76"/>
      <c r="AF213" s="15"/>
    </row>
    <row r="214" spans="1:32" s="11" customFormat="1" x14ac:dyDescent="0.3">
      <c r="A214" s="75">
        <v>3130</v>
      </c>
      <c r="B214" s="12" t="s">
        <v>191</v>
      </c>
      <c r="C214" s="12" t="s">
        <v>343</v>
      </c>
      <c r="D214" s="102">
        <v>12</v>
      </c>
      <c r="E214" s="102">
        <v>0</v>
      </c>
      <c r="F214" s="103">
        <v>15840</v>
      </c>
      <c r="G214" s="21">
        <f>VLOOKUP(A214*1,Sheet1!$A$2:$V$362,22,0)</f>
        <v>2970</v>
      </c>
      <c r="H214" s="124">
        <f t="shared" si="36"/>
        <v>3960</v>
      </c>
      <c r="I214" s="125">
        <f t="shared" si="37"/>
        <v>990</v>
      </c>
      <c r="J214" s="21">
        <f t="shared" si="33"/>
        <v>11880</v>
      </c>
      <c r="K214" s="21"/>
      <c r="L214" s="82"/>
      <c r="M214" s="21"/>
      <c r="N214" s="21"/>
      <c r="O214" s="21">
        <v>15840</v>
      </c>
      <c r="P214" s="21"/>
      <c r="Q214" s="102">
        <v>2</v>
      </c>
      <c r="R214" s="103">
        <v>600</v>
      </c>
      <c r="S214" s="21">
        <f>IFERROR(VLOOKUP(A214*1,Sheet1!$A$365:$V$533,22,0),0)</f>
        <v>300</v>
      </c>
      <c r="T214" s="21">
        <f t="shared" si="30"/>
        <v>150</v>
      </c>
      <c r="U214" s="21">
        <f t="shared" si="31"/>
        <v>-150</v>
      </c>
      <c r="V214" s="21">
        <f t="shared" si="32"/>
        <v>450</v>
      </c>
      <c r="W214" s="21">
        <v>600</v>
      </c>
      <c r="X214" s="21"/>
      <c r="Y214" s="13">
        <v>0</v>
      </c>
      <c r="Z214" s="21">
        <v>0</v>
      </c>
      <c r="AA214" s="21">
        <f t="shared" si="34"/>
        <v>0</v>
      </c>
      <c r="AB214" s="21">
        <f t="shared" si="35"/>
        <v>0</v>
      </c>
      <c r="AC214" s="135">
        <v>0</v>
      </c>
      <c r="AD214" s="21"/>
      <c r="AE214" s="76"/>
      <c r="AF214" s="15"/>
    </row>
    <row r="215" spans="1:32" s="11" customFormat="1" x14ac:dyDescent="0.3">
      <c r="A215" s="75">
        <v>3134</v>
      </c>
      <c r="B215" s="12" t="s">
        <v>401</v>
      </c>
      <c r="C215" s="12" t="s">
        <v>343</v>
      </c>
      <c r="D215" s="102">
        <v>20</v>
      </c>
      <c r="E215" s="102">
        <v>0</v>
      </c>
      <c r="F215" s="103">
        <v>26400</v>
      </c>
      <c r="G215" s="21">
        <f>VLOOKUP(A215*1,Sheet1!$A$2:$V$362,22,0)</f>
        <v>5940</v>
      </c>
      <c r="H215" s="124">
        <f t="shared" si="36"/>
        <v>6600</v>
      </c>
      <c r="I215" s="125">
        <f t="shared" si="37"/>
        <v>660</v>
      </c>
      <c r="J215" s="21">
        <f t="shared" si="33"/>
        <v>19800</v>
      </c>
      <c r="K215" s="21"/>
      <c r="L215" s="82"/>
      <c r="M215" s="21"/>
      <c r="N215" s="21"/>
      <c r="O215" s="21">
        <v>26400</v>
      </c>
      <c r="P215" s="21"/>
      <c r="Q215" s="102">
        <v>0</v>
      </c>
      <c r="R215" s="103">
        <v>0</v>
      </c>
      <c r="S215" s="21">
        <f>IFERROR(VLOOKUP(A215*1,Sheet1!$A$365:$V$533,22,0),0)</f>
        <v>0</v>
      </c>
      <c r="T215" s="21">
        <f t="shared" si="30"/>
        <v>0</v>
      </c>
      <c r="U215" s="21">
        <f t="shared" si="31"/>
        <v>0</v>
      </c>
      <c r="V215" s="21">
        <f t="shared" si="32"/>
        <v>0</v>
      </c>
      <c r="W215" s="21">
        <v>0</v>
      </c>
      <c r="X215" s="21"/>
      <c r="Y215" s="13">
        <v>1</v>
      </c>
      <c r="Z215" s="21">
        <v>1900</v>
      </c>
      <c r="AA215" s="21">
        <f t="shared" si="34"/>
        <v>475</v>
      </c>
      <c r="AB215" s="21">
        <f t="shared" si="35"/>
        <v>1425</v>
      </c>
      <c r="AC215" s="135">
        <v>1900</v>
      </c>
      <c r="AD215" s="21"/>
      <c r="AE215" s="76"/>
      <c r="AF215" s="15"/>
    </row>
    <row r="216" spans="1:32" s="11" customFormat="1" x14ac:dyDescent="0.3">
      <c r="A216" s="75">
        <v>3136</v>
      </c>
      <c r="B216" s="12" t="s">
        <v>192</v>
      </c>
      <c r="C216" s="12" t="s">
        <v>343</v>
      </c>
      <c r="D216" s="102">
        <v>7</v>
      </c>
      <c r="E216" s="102">
        <v>0</v>
      </c>
      <c r="F216" s="103">
        <v>9240</v>
      </c>
      <c r="G216" s="21">
        <f>VLOOKUP(A216*1,Sheet1!$A$2:$V$362,22,0)</f>
        <v>2310</v>
      </c>
      <c r="H216" s="124">
        <f t="shared" si="36"/>
        <v>2310</v>
      </c>
      <c r="I216" s="125">
        <f t="shared" si="37"/>
        <v>0</v>
      </c>
      <c r="J216" s="21">
        <f t="shared" si="33"/>
        <v>6930</v>
      </c>
      <c r="K216" s="21"/>
      <c r="L216" s="82"/>
      <c r="M216" s="21"/>
      <c r="N216" s="21"/>
      <c r="O216" s="21">
        <v>9240</v>
      </c>
      <c r="P216" s="21"/>
      <c r="Q216" s="102">
        <v>0</v>
      </c>
      <c r="R216" s="103">
        <v>0</v>
      </c>
      <c r="S216" s="21">
        <f>IFERROR(VLOOKUP(A216*1,Sheet1!$A$365:$V$533,22,0),0)</f>
        <v>0</v>
      </c>
      <c r="T216" s="21">
        <f t="shared" si="30"/>
        <v>0</v>
      </c>
      <c r="U216" s="21">
        <f t="shared" si="31"/>
        <v>0</v>
      </c>
      <c r="V216" s="21">
        <f t="shared" si="32"/>
        <v>0</v>
      </c>
      <c r="W216" s="21">
        <v>0</v>
      </c>
      <c r="X216" s="21"/>
      <c r="Y216" s="13">
        <v>0</v>
      </c>
      <c r="Z216" s="21">
        <v>0</v>
      </c>
      <c r="AA216" s="21">
        <f t="shared" si="34"/>
        <v>0</v>
      </c>
      <c r="AB216" s="21">
        <f t="shared" si="35"/>
        <v>0</v>
      </c>
      <c r="AC216" s="135">
        <v>0</v>
      </c>
      <c r="AD216" s="21"/>
      <c r="AE216" s="76"/>
      <c r="AF216" s="15"/>
    </row>
    <row r="217" spans="1:32" s="11" customFormat="1" x14ac:dyDescent="0.3">
      <c r="A217" s="75">
        <v>3137</v>
      </c>
      <c r="B217" s="12" t="s">
        <v>193</v>
      </c>
      <c r="C217" s="12" t="s">
        <v>343</v>
      </c>
      <c r="D217" s="102">
        <v>22</v>
      </c>
      <c r="E217" s="102">
        <v>0</v>
      </c>
      <c r="F217" s="103">
        <v>29040</v>
      </c>
      <c r="G217" s="21">
        <f>VLOOKUP(A217*1,Sheet1!$A$2:$V$362,22,0)</f>
        <v>5610</v>
      </c>
      <c r="H217" s="124">
        <f t="shared" si="36"/>
        <v>7260</v>
      </c>
      <c r="I217" s="125">
        <f t="shared" si="37"/>
        <v>1650</v>
      </c>
      <c r="J217" s="21">
        <f t="shared" si="33"/>
        <v>21780</v>
      </c>
      <c r="K217" s="21"/>
      <c r="L217" s="82"/>
      <c r="M217" s="21"/>
      <c r="N217" s="21"/>
      <c r="O217" s="21">
        <v>29040</v>
      </c>
      <c r="P217" s="21"/>
      <c r="Q217" s="102">
        <v>0</v>
      </c>
      <c r="R217" s="103">
        <v>0</v>
      </c>
      <c r="S217" s="21">
        <f>IFERROR(VLOOKUP(A217*1,Sheet1!$A$365:$V$533,22,0),0)</f>
        <v>0</v>
      </c>
      <c r="T217" s="21">
        <f t="shared" si="30"/>
        <v>0</v>
      </c>
      <c r="U217" s="21">
        <f t="shared" si="31"/>
        <v>0</v>
      </c>
      <c r="V217" s="21">
        <f t="shared" si="32"/>
        <v>0</v>
      </c>
      <c r="W217" s="21">
        <v>0</v>
      </c>
      <c r="X217" s="21"/>
      <c r="Y217" s="13">
        <v>0</v>
      </c>
      <c r="Z217" s="21">
        <v>0</v>
      </c>
      <c r="AA217" s="21">
        <f t="shared" si="34"/>
        <v>0</v>
      </c>
      <c r="AB217" s="21">
        <f t="shared" si="35"/>
        <v>0</v>
      </c>
      <c r="AC217" s="135">
        <v>0</v>
      </c>
      <c r="AD217" s="21"/>
      <c r="AE217" s="76"/>
      <c r="AF217" s="15"/>
    </row>
    <row r="218" spans="1:32" s="11" customFormat="1" x14ac:dyDescent="0.3">
      <c r="A218" s="75">
        <v>3138</v>
      </c>
      <c r="B218" s="12" t="s">
        <v>402</v>
      </c>
      <c r="C218" s="12" t="s">
        <v>343</v>
      </c>
      <c r="D218" s="102">
        <v>23</v>
      </c>
      <c r="E218" s="102">
        <v>0</v>
      </c>
      <c r="F218" s="103">
        <v>30360</v>
      </c>
      <c r="G218" s="21">
        <f>VLOOKUP(A218*1,Sheet1!$A$2:$V$362,22,0)</f>
        <v>9900</v>
      </c>
      <c r="H218" s="124">
        <f t="shared" si="36"/>
        <v>7590</v>
      </c>
      <c r="I218" s="125">
        <f t="shared" si="37"/>
        <v>-2310</v>
      </c>
      <c r="J218" s="21">
        <f t="shared" si="33"/>
        <v>22770</v>
      </c>
      <c r="K218" s="21"/>
      <c r="L218" s="82"/>
      <c r="M218" s="21"/>
      <c r="N218" s="21"/>
      <c r="O218" s="21">
        <v>30360</v>
      </c>
      <c r="P218" s="21"/>
      <c r="Q218" s="102">
        <v>0</v>
      </c>
      <c r="R218" s="103">
        <v>0</v>
      </c>
      <c r="S218" s="21">
        <f>IFERROR(VLOOKUP(A218*1,Sheet1!$A$365:$V$533,22,0),0)</f>
        <v>0</v>
      </c>
      <c r="T218" s="21">
        <f t="shared" si="30"/>
        <v>0</v>
      </c>
      <c r="U218" s="21">
        <f t="shared" si="31"/>
        <v>0</v>
      </c>
      <c r="V218" s="21">
        <f t="shared" si="32"/>
        <v>0</v>
      </c>
      <c r="W218" s="21">
        <v>0</v>
      </c>
      <c r="X218" s="21"/>
      <c r="Y218" s="13">
        <v>0</v>
      </c>
      <c r="Z218" s="21">
        <v>0</v>
      </c>
      <c r="AA218" s="21">
        <f t="shared" si="34"/>
        <v>0</v>
      </c>
      <c r="AB218" s="21">
        <f t="shared" si="35"/>
        <v>0</v>
      </c>
      <c r="AC218" s="135">
        <v>0</v>
      </c>
      <c r="AD218" s="21"/>
      <c r="AE218" s="76"/>
      <c r="AF218" s="15"/>
    </row>
    <row r="219" spans="1:32" s="11" customFormat="1" x14ac:dyDescent="0.3">
      <c r="A219" s="75">
        <v>3139</v>
      </c>
      <c r="B219" s="12" t="s">
        <v>194</v>
      </c>
      <c r="C219" s="12" t="s">
        <v>343</v>
      </c>
      <c r="D219" s="102">
        <v>16</v>
      </c>
      <c r="E219" s="102">
        <v>0</v>
      </c>
      <c r="F219" s="103">
        <v>21120</v>
      </c>
      <c r="G219" s="21">
        <f>VLOOKUP(A219*1,Sheet1!$A$2:$V$362,22,0)</f>
        <v>8250</v>
      </c>
      <c r="H219" s="124">
        <f t="shared" si="36"/>
        <v>5280</v>
      </c>
      <c r="I219" s="125">
        <f t="shared" si="37"/>
        <v>-2970</v>
      </c>
      <c r="J219" s="21">
        <f t="shared" si="33"/>
        <v>15840</v>
      </c>
      <c r="K219" s="21"/>
      <c r="L219" s="82"/>
      <c r="M219" s="21"/>
      <c r="N219" s="21"/>
      <c r="O219" s="21">
        <v>21120</v>
      </c>
      <c r="P219" s="21"/>
      <c r="Q219" s="102">
        <v>1</v>
      </c>
      <c r="R219" s="103">
        <v>300</v>
      </c>
      <c r="S219" s="21">
        <f>IFERROR(VLOOKUP(A219*1,Sheet1!$A$365:$V$533,22,0),0)</f>
        <v>0</v>
      </c>
      <c r="T219" s="21">
        <f t="shared" si="30"/>
        <v>75</v>
      </c>
      <c r="U219" s="21">
        <f t="shared" si="31"/>
        <v>75</v>
      </c>
      <c r="V219" s="21">
        <f t="shared" si="32"/>
        <v>225</v>
      </c>
      <c r="W219" s="21">
        <v>300</v>
      </c>
      <c r="X219" s="21"/>
      <c r="Y219" s="13">
        <v>0</v>
      </c>
      <c r="Z219" s="21">
        <v>0</v>
      </c>
      <c r="AA219" s="21">
        <f t="shared" si="34"/>
        <v>0</v>
      </c>
      <c r="AB219" s="21">
        <f t="shared" si="35"/>
        <v>0</v>
      </c>
      <c r="AC219" s="135">
        <v>0</v>
      </c>
      <c r="AD219" s="21"/>
      <c r="AE219" s="76"/>
      <c r="AF219" s="15"/>
    </row>
    <row r="220" spans="1:32" s="11" customFormat="1" x14ac:dyDescent="0.3">
      <c r="A220" s="75">
        <v>3145</v>
      </c>
      <c r="B220" s="12" t="s">
        <v>195</v>
      </c>
      <c r="C220" s="12" t="s">
        <v>343</v>
      </c>
      <c r="D220" s="102">
        <v>22</v>
      </c>
      <c r="E220" s="102">
        <v>0</v>
      </c>
      <c r="F220" s="103">
        <v>29040</v>
      </c>
      <c r="G220" s="21">
        <f>VLOOKUP(A220*1,Sheet1!$A$2:$V$362,22,0)</f>
        <v>6270</v>
      </c>
      <c r="H220" s="124">
        <f t="shared" si="36"/>
        <v>7260</v>
      </c>
      <c r="I220" s="125">
        <f t="shared" si="37"/>
        <v>990</v>
      </c>
      <c r="J220" s="21">
        <f t="shared" si="33"/>
        <v>21780</v>
      </c>
      <c r="K220" s="21"/>
      <c r="L220" s="82"/>
      <c r="M220" s="21"/>
      <c r="N220" s="21"/>
      <c r="O220" s="21">
        <v>29040</v>
      </c>
      <c r="P220" s="21"/>
      <c r="Q220" s="102">
        <v>0</v>
      </c>
      <c r="R220" s="103">
        <v>0</v>
      </c>
      <c r="S220" s="21">
        <f>IFERROR(VLOOKUP(A220*1,Sheet1!$A$365:$V$533,22,0),0)</f>
        <v>0</v>
      </c>
      <c r="T220" s="21">
        <f t="shared" si="30"/>
        <v>0</v>
      </c>
      <c r="U220" s="21">
        <f t="shared" si="31"/>
        <v>0</v>
      </c>
      <c r="V220" s="21">
        <f t="shared" si="32"/>
        <v>0</v>
      </c>
      <c r="W220" s="21">
        <v>0</v>
      </c>
      <c r="X220" s="21"/>
      <c r="Y220" s="13">
        <v>3</v>
      </c>
      <c r="Z220" s="21">
        <v>5700</v>
      </c>
      <c r="AA220" s="21">
        <f t="shared" si="34"/>
        <v>1425</v>
      </c>
      <c r="AB220" s="21">
        <f t="shared" si="35"/>
        <v>4275</v>
      </c>
      <c r="AC220" s="135">
        <v>5700</v>
      </c>
      <c r="AD220" s="21"/>
      <c r="AE220" s="76"/>
      <c r="AF220" s="15"/>
    </row>
    <row r="221" spans="1:32" s="11" customFormat="1" x14ac:dyDescent="0.3">
      <c r="A221" s="75">
        <v>3146</v>
      </c>
      <c r="B221" s="12" t="s">
        <v>196</v>
      </c>
      <c r="C221" s="12" t="s">
        <v>343</v>
      </c>
      <c r="D221" s="102">
        <v>1</v>
      </c>
      <c r="E221" s="102">
        <v>0</v>
      </c>
      <c r="F221" s="103">
        <v>1320</v>
      </c>
      <c r="G221" s="21">
        <f>VLOOKUP(A221*1,Sheet1!$A$2:$V$362,22,0)</f>
        <v>660</v>
      </c>
      <c r="H221" s="124">
        <f t="shared" si="36"/>
        <v>330</v>
      </c>
      <c r="I221" s="125">
        <f t="shared" si="37"/>
        <v>-330</v>
      </c>
      <c r="J221" s="21">
        <f t="shared" si="33"/>
        <v>990</v>
      </c>
      <c r="K221" s="21"/>
      <c r="L221" s="82"/>
      <c r="M221" s="21"/>
      <c r="N221" s="21"/>
      <c r="O221" s="21">
        <v>1320</v>
      </c>
      <c r="P221" s="21"/>
      <c r="Q221" s="102">
        <v>0</v>
      </c>
      <c r="R221" s="103">
        <v>0</v>
      </c>
      <c r="S221" s="21">
        <f>IFERROR(VLOOKUP(A221*1,Sheet1!$A$365:$V$533,22,0),0)</f>
        <v>0</v>
      </c>
      <c r="T221" s="21">
        <f t="shared" si="30"/>
        <v>0</v>
      </c>
      <c r="U221" s="21">
        <f t="shared" si="31"/>
        <v>0</v>
      </c>
      <c r="V221" s="21">
        <f t="shared" si="32"/>
        <v>0</v>
      </c>
      <c r="W221" s="21">
        <v>0</v>
      </c>
      <c r="X221" s="21"/>
      <c r="Y221" s="13">
        <v>4</v>
      </c>
      <c r="Z221" s="21">
        <v>7600</v>
      </c>
      <c r="AA221" s="21">
        <f t="shared" si="34"/>
        <v>1900</v>
      </c>
      <c r="AB221" s="21">
        <f t="shared" si="35"/>
        <v>5700</v>
      </c>
      <c r="AC221" s="135">
        <v>7600</v>
      </c>
      <c r="AD221" s="21"/>
      <c r="AE221" s="76"/>
      <c r="AF221" s="15"/>
    </row>
    <row r="222" spans="1:32" s="11" customFormat="1" x14ac:dyDescent="0.3">
      <c r="A222" s="75">
        <v>3149</v>
      </c>
      <c r="B222" s="12" t="s">
        <v>403</v>
      </c>
      <c r="C222" s="12" t="s">
        <v>343</v>
      </c>
      <c r="D222" s="102">
        <v>27</v>
      </c>
      <c r="E222" s="102">
        <v>0</v>
      </c>
      <c r="F222" s="103">
        <v>35640</v>
      </c>
      <c r="G222" s="21">
        <f>VLOOKUP(A222*1,Sheet1!$A$2:$V$362,22,0)</f>
        <v>8910</v>
      </c>
      <c r="H222" s="124">
        <f t="shared" si="36"/>
        <v>8910</v>
      </c>
      <c r="I222" s="125">
        <f t="shared" si="37"/>
        <v>0</v>
      </c>
      <c r="J222" s="21">
        <f t="shared" si="33"/>
        <v>26730</v>
      </c>
      <c r="K222" s="21"/>
      <c r="L222" s="82"/>
      <c r="M222" s="21"/>
      <c r="N222" s="21"/>
      <c r="O222" s="21">
        <v>35640</v>
      </c>
      <c r="P222" s="21"/>
      <c r="Q222" s="102">
        <v>11</v>
      </c>
      <c r="R222" s="103">
        <v>3300</v>
      </c>
      <c r="S222" s="21">
        <f>IFERROR(VLOOKUP(A222*1,Sheet1!$A$365:$V$533,22,0),0)</f>
        <v>1200</v>
      </c>
      <c r="T222" s="21">
        <f t="shared" si="30"/>
        <v>825</v>
      </c>
      <c r="U222" s="21">
        <f t="shared" si="31"/>
        <v>-375</v>
      </c>
      <c r="V222" s="21">
        <f t="shared" si="32"/>
        <v>2475</v>
      </c>
      <c r="W222" s="21">
        <v>3300</v>
      </c>
      <c r="X222" s="21"/>
      <c r="Y222" s="13">
        <v>1</v>
      </c>
      <c r="Z222" s="21">
        <v>1900</v>
      </c>
      <c r="AA222" s="21">
        <f t="shared" si="34"/>
        <v>475</v>
      </c>
      <c r="AB222" s="21">
        <f t="shared" si="35"/>
        <v>1425</v>
      </c>
      <c r="AC222" s="135">
        <v>1900</v>
      </c>
      <c r="AD222" s="21"/>
      <c r="AE222" s="76"/>
      <c r="AF222" s="15"/>
    </row>
    <row r="223" spans="1:32" s="11" customFormat="1" x14ac:dyDescent="0.3">
      <c r="A223" s="75">
        <v>3150</v>
      </c>
      <c r="B223" s="12" t="s">
        <v>404</v>
      </c>
      <c r="C223" s="12" t="s">
        <v>343</v>
      </c>
      <c r="D223" s="102">
        <v>45</v>
      </c>
      <c r="E223" s="102">
        <v>0</v>
      </c>
      <c r="F223" s="103">
        <v>59400</v>
      </c>
      <c r="G223" s="21">
        <f>VLOOKUP(A223*1,Sheet1!$A$2:$V$362,22,0)</f>
        <v>15510</v>
      </c>
      <c r="H223" s="124">
        <f t="shared" si="36"/>
        <v>14850</v>
      </c>
      <c r="I223" s="125">
        <f t="shared" si="37"/>
        <v>-660</v>
      </c>
      <c r="J223" s="21">
        <f t="shared" si="33"/>
        <v>44550</v>
      </c>
      <c r="K223" s="21"/>
      <c r="L223" s="82"/>
      <c r="M223" s="21"/>
      <c r="N223" s="21"/>
      <c r="O223" s="21">
        <v>59400</v>
      </c>
      <c r="P223" s="21"/>
      <c r="Q223" s="102">
        <v>0</v>
      </c>
      <c r="R223" s="103">
        <v>0</v>
      </c>
      <c r="S223" s="21">
        <f>IFERROR(VLOOKUP(A223*1,Sheet1!$A$365:$V$533,22,0),0)</f>
        <v>150</v>
      </c>
      <c r="T223" s="21">
        <f t="shared" si="30"/>
        <v>0</v>
      </c>
      <c r="U223" s="21">
        <f t="shared" si="31"/>
        <v>-150</v>
      </c>
      <c r="V223" s="21">
        <f t="shared" si="32"/>
        <v>0</v>
      </c>
      <c r="W223" s="21">
        <v>0</v>
      </c>
      <c r="X223" s="21"/>
      <c r="Y223" s="13">
        <v>0</v>
      </c>
      <c r="Z223" s="21">
        <v>0</v>
      </c>
      <c r="AA223" s="21">
        <f t="shared" si="34"/>
        <v>0</v>
      </c>
      <c r="AB223" s="21">
        <f t="shared" si="35"/>
        <v>0</v>
      </c>
      <c r="AC223" s="135">
        <v>0</v>
      </c>
      <c r="AD223" s="21"/>
      <c r="AE223" s="76"/>
      <c r="AF223" s="15"/>
    </row>
    <row r="224" spans="1:32" s="11" customFormat="1" x14ac:dyDescent="0.3">
      <c r="A224" s="75">
        <v>3153</v>
      </c>
      <c r="B224" s="12" t="s">
        <v>197</v>
      </c>
      <c r="C224" s="12" t="s">
        <v>343</v>
      </c>
      <c r="D224" s="102">
        <v>21</v>
      </c>
      <c r="E224" s="102">
        <v>0</v>
      </c>
      <c r="F224" s="103">
        <v>27720</v>
      </c>
      <c r="G224" s="21">
        <f>VLOOKUP(A224*1,Sheet1!$A$2:$V$362,22,0)</f>
        <v>9240</v>
      </c>
      <c r="H224" s="124">
        <f t="shared" si="36"/>
        <v>6930</v>
      </c>
      <c r="I224" s="125">
        <f t="shared" si="37"/>
        <v>-2310</v>
      </c>
      <c r="J224" s="21">
        <f t="shared" si="33"/>
        <v>20790</v>
      </c>
      <c r="K224" s="21"/>
      <c r="L224" s="82"/>
      <c r="M224" s="21"/>
      <c r="N224" s="21"/>
      <c r="O224" s="21">
        <v>27720</v>
      </c>
      <c r="P224" s="21"/>
      <c r="Q224" s="102">
        <v>0</v>
      </c>
      <c r="R224" s="103">
        <v>0</v>
      </c>
      <c r="S224" s="21">
        <f>IFERROR(VLOOKUP(A224*1,Sheet1!$A$365:$V$533,22,0),0)</f>
        <v>0</v>
      </c>
      <c r="T224" s="21">
        <f t="shared" si="30"/>
        <v>0</v>
      </c>
      <c r="U224" s="21">
        <f t="shared" si="31"/>
        <v>0</v>
      </c>
      <c r="V224" s="21">
        <f t="shared" si="32"/>
        <v>0</v>
      </c>
      <c r="W224" s="21">
        <v>0</v>
      </c>
      <c r="X224" s="21"/>
      <c r="Y224" s="13">
        <v>0</v>
      </c>
      <c r="Z224" s="21">
        <v>0</v>
      </c>
      <c r="AA224" s="21">
        <f t="shared" si="34"/>
        <v>0</v>
      </c>
      <c r="AB224" s="21">
        <f t="shared" si="35"/>
        <v>0</v>
      </c>
      <c r="AC224" s="135">
        <v>0</v>
      </c>
      <c r="AD224" s="21"/>
      <c r="AE224" s="76"/>
      <c r="AF224" s="15"/>
    </row>
    <row r="225" spans="1:32" s="11" customFormat="1" x14ac:dyDescent="0.3">
      <c r="A225" s="75">
        <v>3154</v>
      </c>
      <c r="B225" s="12" t="s">
        <v>198</v>
      </c>
      <c r="C225" s="12" t="s">
        <v>343</v>
      </c>
      <c r="D225" s="102">
        <v>11</v>
      </c>
      <c r="E225" s="102">
        <v>0</v>
      </c>
      <c r="F225" s="103">
        <v>14520</v>
      </c>
      <c r="G225" s="21">
        <f>VLOOKUP(A225*1,Sheet1!$A$2:$V$362,22,0)</f>
        <v>3960</v>
      </c>
      <c r="H225" s="124">
        <f t="shared" si="36"/>
        <v>3630</v>
      </c>
      <c r="I225" s="125">
        <f t="shared" si="37"/>
        <v>-330</v>
      </c>
      <c r="J225" s="21">
        <f t="shared" si="33"/>
        <v>10890</v>
      </c>
      <c r="K225" s="21"/>
      <c r="L225" s="82"/>
      <c r="M225" s="21"/>
      <c r="N225" s="21"/>
      <c r="O225" s="21">
        <v>14520</v>
      </c>
      <c r="P225" s="21"/>
      <c r="Q225" s="102">
        <v>0</v>
      </c>
      <c r="R225" s="103">
        <v>0</v>
      </c>
      <c r="S225" s="21">
        <f>IFERROR(VLOOKUP(A225*1,Sheet1!$A$365:$V$533,22,0),0)</f>
        <v>0</v>
      </c>
      <c r="T225" s="21">
        <f t="shared" si="30"/>
        <v>0</v>
      </c>
      <c r="U225" s="21">
        <f t="shared" si="31"/>
        <v>0</v>
      </c>
      <c r="V225" s="21">
        <f t="shared" si="32"/>
        <v>0</v>
      </c>
      <c r="W225" s="21">
        <v>0</v>
      </c>
      <c r="X225" s="21"/>
      <c r="Y225" s="13">
        <v>4</v>
      </c>
      <c r="Z225" s="21">
        <v>7600</v>
      </c>
      <c r="AA225" s="21">
        <f t="shared" si="34"/>
        <v>1900</v>
      </c>
      <c r="AB225" s="21">
        <f t="shared" si="35"/>
        <v>5700</v>
      </c>
      <c r="AC225" s="135">
        <v>7600</v>
      </c>
      <c r="AD225" s="21"/>
      <c r="AE225" s="76"/>
      <c r="AF225" s="15"/>
    </row>
    <row r="226" spans="1:32" s="11" customFormat="1" x14ac:dyDescent="0.3">
      <c r="A226" s="75">
        <v>3155</v>
      </c>
      <c r="B226" s="12" t="s">
        <v>199</v>
      </c>
      <c r="C226" s="12" t="s">
        <v>343</v>
      </c>
      <c r="D226" s="102">
        <v>22</v>
      </c>
      <c r="E226" s="102">
        <v>0</v>
      </c>
      <c r="F226" s="103">
        <v>29040</v>
      </c>
      <c r="G226" s="21">
        <f>VLOOKUP(A226*1,Sheet1!$A$2:$V$362,22,0)</f>
        <v>5280</v>
      </c>
      <c r="H226" s="124">
        <f t="shared" si="36"/>
        <v>7260</v>
      </c>
      <c r="I226" s="125">
        <f t="shared" si="37"/>
        <v>1980</v>
      </c>
      <c r="J226" s="21">
        <f t="shared" si="33"/>
        <v>21780</v>
      </c>
      <c r="K226" s="21"/>
      <c r="L226" s="82"/>
      <c r="M226" s="21"/>
      <c r="N226" s="21"/>
      <c r="O226" s="21">
        <v>29040</v>
      </c>
      <c r="P226" s="21"/>
      <c r="Q226" s="102">
        <v>0</v>
      </c>
      <c r="R226" s="103">
        <v>0</v>
      </c>
      <c r="S226" s="21">
        <f>IFERROR(VLOOKUP(A226*1,Sheet1!$A$365:$V$533,22,0),0)</f>
        <v>0</v>
      </c>
      <c r="T226" s="21">
        <f t="shared" si="30"/>
        <v>0</v>
      </c>
      <c r="U226" s="21">
        <f t="shared" si="31"/>
        <v>0</v>
      </c>
      <c r="V226" s="21">
        <f t="shared" si="32"/>
        <v>0</v>
      </c>
      <c r="W226" s="21">
        <v>0</v>
      </c>
      <c r="X226" s="21"/>
      <c r="Y226" s="13">
        <v>1</v>
      </c>
      <c r="Z226" s="21">
        <v>1900</v>
      </c>
      <c r="AA226" s="21">
        <f t="shared" si="34"/>
        <v>475</v>
      </c>
      <c r="AB226" s="21">
        <f t="shared" si="35"/>
        <v>1425</v>
      </c>
      <c r="AC226" s="135">
        <v>1900</v>
      </c>
      <c r="AD226" s="21"/>
      <c r="AE226" s="76"/>
      <c r="AF226" s="15"/>
    </row>
    <row r="227" spans="1:32" s="11" customFormat="1" x14ac:dyDescent="0.3">
      <c r="A227" s="75">
        <v>3158</v>
      </c>
      <c r="B227" s="12" t="s">
        <v>200</v>
      </c>
      <c r="C227" s="12" t="s">
        <v>343</v>
      </c>
      <c r="D227" s="102">
        <v>9</v>
      </c>
      <c r="E227" s="102">
        <v>0</v>
      </c>
      <c r="F227" s="103">
        <v>11880</v>
      </c>
      <c r="G227" s="21">
        <f>VLOOKUP(A227*1,Sheet1!$A$2:$V$362,22,0)</f>
        <v>3300</v>
      </c>
      <c r="H227" s="124">
        <f t="shared" si="36"/>
        <v>2970</v>
      </c>
      <c r="I227" s="125">
        <f t="shared" si="37"/>
        <v>-330</v>
      </c>
      <c r="J227" s="21">
        <f t="shared" si="33"/>
        <v>8910</v>
      </c>
      <c r="K227" s="21"/>
      <c r="L227" s="82"/>
      <c r="M227" s="21"/>
      <c r="N227" s="21"/>
      <c r="O227" s="21">
        <v>11880</v>
      </c>
      <c r="P227" s="21"/>
      <c r="Q227" s="102">
        <v>2</v>
      </c>
      <c r="R227" s="103">
        <v>600</v>
      </c>
      <c r="S227" s="21">
        <f>IFERROR(VLOOKUP(A227*1,Sheet1!$A$365:$V$533,22,0),0)</f>
        <v>150</v>
      </c>
      <c r="T227" s="21">
        <f t="shared" si="30"/>
        <v>150</v>
      </c>
      <c r="U227" s="21">
        <f t="shared" si="31"/>
        <v>0</v>
      </c>
      <c r="V227" s="21">
        <f t="shared" si="32"/>
        <v>450</v>
      </c>
      <c r="W227" s="21">
        <v>600</v>
      </c>
      <c r="X227" s="21"/>
      <c r="Y227" s="13">
        <v>4</v>
      </c>
      <c r="Z227" s="21">
        <v>7600</v>
      </c>
      <c r="AA227" s="21">
        <f t="shared" si="34"/>
        <v>1900</v>
      </c>
      <c r="AB227" s="21">
        <f t="shared" si="35"/>
        <v>5700</v>
      </c>
      <c r="AC227" s="135">
        <v>7600</v>
      </c>
      <c r="AD227" s="21"/>
      <c r="AE227" s="76"/>
      <c r="AF227" s="15"/>
    </row>
    <row r="228" spans="1:32" s="11" customFormat="1" x14ac:dyDescent="0.3">
      <c r="A228" s="75">
        <v>3159</v>
      </c>
      <c r="B228" s="12" t="s">
        <v>201</v>
      </c>
      <c r="C228" s="12" t="s">
        <v>343</v>
      </c>
      <c r="D228" s="102">
        <v>3</v>
      </c>
      <c r="E228" s="102">
        <v>0</v>
      </c>
      <c r="F228" s="103">
        <v>3960</v>
      </c>
      <c r="G228" s="21">
        <f>VLOOKUP(A228*1,Sheet1!$A$2:$V$362,22,0)</f>
        <v>2640</v>
      </c>
      <c r="H228" s="124">
        <f t="shared" si="36"/>
        <v>990</v>
      </c>
      <c r="I228" s="125">
        <f t="shared" si="37"/>
        <v>-1650</v>
      </c>
      <c r="J228" s="21">
        <f t="shared" si="33"/>
        <v>2970</v>
      </c>
      <c r="K228" s="21"/>
      <c r="L228" s="82"/>
      <c r="M228" s="21"/>
      <c r="N228" s="21"/>
      <c r="O228" s="21">
        <v>3960</v>
      </c>
      <c r="P228" s="21"/>
      <c r="Q228" s="102">
        <v>0</v>
      </c>
      <c r="R228" s="103">
        <v>0</v>
      </c>
      <c r="S228" s="21">
        <f>IFERROR(VLOOKUP(A228*1,Sheet1!$A$365:$V$533,22,0),0)</f>
        <v>0</v>
      </c>
      <c r="T228" s="21">
        <f t="shared" si="30"/>
        <v>0</v>
      </c>
      <c r="U228" s="21">
        <f t="shared" si="31"/>
        <v>0</v>
      </c>
      <c r="V228" s="21">
        <f t="shared" si="32"/>
        <v>0</v>
      </c>
      <c r="W228" s="21">
        <v>0</v>
      </c>
      <c r="X228" s="21"/>
      <c r="Y228" s="13">
        <v>1</v>
      </c>
      <c r="Z228" s="21">
        <v>1900</v>
      </c>
      <c r="AA228" s="21">
        <f t="shared" si="34"/>
        <v>475</v>
      </c>
      <c r="AB228" s="21">
        <f t="shared" si="35"/>
        <v>1425</v>
      </c>
      <c r="AC228" s="135">
        <v>1900</v>
      </c>
      <c r="AD228" s="21"/>
      <c r="AE228" s="76"/>
      <c r="AF228" s="15"/>
    </row>
    <row r="229" spans="1:32" s="11" customFormat="1" x14ac:dyDescent="0.3">
      <c r="A229" s="75">
        <v>3160</v>
      </c>
      <c r="B229" s="12" t="s">
        <v>202</v>
      </c>
      <c r="C229" s="12" t="s">
        <v>343</v>
      </c>
      <c r="D229" s="102">
        <v>12</v>
      </c>
      <c r="E229" s="102">
        <v>0</v>
      </c>
      <c r="F229" s="103">
        <v>15840</v>
      </c>
      <c r="G229" s="21">
        <f>VLOOKUP(A229*1,Sheet1!$A$2:$V$362,22,0)</f>
        <v>4950</v>
      </c>
      <c r="H229" s="124">
        <f t="shared" si="36"/>
        <v>3960</v>
      </c>
      <c r="I229" s="125">
        <f t="shared" si="37"/>
        <v>-990</v>
      </c>
      <c r="J229" s="21">
        <f t="shared" si="33"/>
        <v>11880</v>
      </c>
      <c r="K229" s="21"/>
      <c r="L229" s="82"/>
      <c r="M229" s="21"/>
      <c r="N229" s="21"/>
      <c r="O229" s="21">
        <v>15840</v>
      </c>
      <c r="P229" s="21"/>
      <c r="Q229" s="102">
        <v>0</v>
      </c>
      <c r="R229" s="103">
        <v>0</v>
      </c>
      <c r="S229" s="21">
        <f>IFERROR(VLOOKUP(A229*1,Sheet1!$A$365:$V$533,22,0),0)</f>
        <v>150</v>
      </c>
      <c r="T229" s="21">
        <f t="shared" si="30"/>
        <v>0</v>
      </c>
      <c r="U229" s="21">
        <f t="shared" si="31"/>
        <v>-150</v>
      </c>
      <c r="V229" s="21">
        <f t="shared" si="32"/>
        <v>0</v>
      </c>
      <c r="W229" s="21">
        <v>0</v>
      </c>
      <c r="X229" s="21"/>
      <c r="Y229" s="13">
        <v>0</v>
      </c>
      <c r="Z229" s="21">
        <v>0</v>
      </c>
      <c r="AA229" s="21">
        <f t="shared" si="34"/>
        <v>0</v>
      </c>
      <c r="AB229" s="21">
        <f t="shared" si="35"/>
        <v>0</v>
      </c>
      <c r="AC229" s="135">
        <v>0</v>
      </c>
      <c r="AD229" s="21"/>
      <c r="AE229" s="76"/>
      <c r="AF229" s="15"/>
    </row>
    <row r="230" spans="1:32" s="11" customFormat="1" x14ac:dyDescent="0.3">
      <c r="A230" s="75">
        <v>3163</v>
      </c>
      <c r="B230" s="12" t="s">
        <v>203</v>
      </c>
      <c r="C230" s="12" t="s">
        <v>343</v>
      </c>
      <c r="D230" s="102">
        <v>88</v>
      </c>
      <c r="E230" s="102">
        <v>0</v>
      </c>
      <c r="F230" s="103">
        <v>116160</v>
      </c>
      <c r="G230" s="21">
        <f>VLOOKUP(A230*1,Sheet1!$A$2:$V$362,22,0)</f>
        <v>26070</v>
      </c>
      <c r="H230" s="124">
        <f t="shared" si="36"/>
        <v>29040</v>
      </c>
      <c r="I230" s="125">
        <f t="shared" si="37"/>
        <v>2970</v>
      </c>
      <c r="J230" s="21">
        <f t="shared" si="33"/>
        <v>87120</v>
      </c>
      <c r="K230" s="21"/>
      <c r="L230" s="82"/>
      <c r="M230" s="21"/>
      <c r="N230" s="21"/>
      <c r="O230" s="21">
        <v>116160</v>
      </c>
      <c r="P230" s="21"/>
      <c r="Q230" s="102">
        <v>1</v>
      </c>
      <c r="R230" s="103">
        <v>300</v>
      </c>
      <c r="S230" s="21">
        <f>IFERROR(VLOOKUP(A230*1,Sheet1!$A$365:$V$533,22,0),0)</f>
        <v>75</v>
      </c>
      <c r="T230" s="21">
        <f t="shared" si="30"/>
        <v>75</v>
      </c>
      <c r="U230" s="21">
        <f t="shared" si="31"/>
        <v>0</v>
      </c>
      <c r="V230" s="21">
        <f t="shared" si="32"/>
        <v>225</v>
      </c>
      <c r="W230" s="21">
        <v>300</v>
      </c>
      <c r="X230" s="21"/>
      <c r="Y230" s="13">
        <v>2</v>
      </c>
      <c r="Z230" s="21">
        <v>3800</v>
      </c>
      <c r="AA230" s="21">
        <f t="shared" si="34"/>
        <v>950</v>
      </c>
      <c r="AB230" s="21">
        <f t="shared" si="35"/>
        <v>2850</v>
      </c>
      <c r="AC230" s="135">
        <v>3800</v>
      </c>
      <c r="AD230" s="21"/>
      <c r="AE230" s="76"/>
      <c r="AF230" s="15"/>
    </row>
    <row r="231" spans="1:32" s="11" customFormat="1" x14ac:dyDescent="0.3">
      <c r="A231" s="75">
        <v>3167</v>
      </c>
      <c r="B231" s="12" t="s">
        <v>204</v>
      </c>
      <c r="C231" s="12" t="s">
        <v>343</v>
      </c>
      <c r="D231" s="102">
        <v>30</v>
      </c>
      <c r="E231" s="102">
        <v>0</v>
      </c>
      <c r="F231" s="103">
        <v>39600</v>
      </c>
      <c r="G231" s="21">
        <f>VLOOKUP(A231*1,Sheet1!$A$2:$V$362,22,0)</f>
        <v>11220</v>
      </c>
      <c r="H231" s="124">
        <f t="shared" si="36"/>
        <v>9900</v>
      </c>
      <c r="I231" s="125">
        <f t="shared" si="37"/>
        <v>-1320</v>
      </c>
      <c r="J231" s="21">
        <f t="shared" si="33"/>
        <v>29700</v>
      </c>
      <c r="K231" s="21"/>
      <c r="L231" s="82"/>
      <c r="M231" s="21"/>
      <c r="N231" s="21"/>
      <c r="O231" s="21">
        <v>39600</v>
      </c>
      <c r="P231" s="21"/>
      <c r="Q231" s="102">
        <v>3</v>
      </c>
      <c r="R231" s="103">
        <v>900</v>
      </c>
      <c r="S231" s="21">
        <f>IFERROR(VLOOKUP(A231*1,Sheet1!$A$365:$V$533,22,0),0)</f>
        <v>225</v>
      </c>
      <c r="T231" s="21">
        <f t="shared" si="30"/>
        <v>225</v>
      </c>
      <c r="U231" s="21">
        <f t="shared" si="31"/>
        <v>0</v>
      </c>
      <c r="V231" s="21">
        <f t="shared" si="32"/>
        <v>675</v>
      </c>
      <c r="W231" s="21">
        <v>900</v>
      </c>
      <c r="X231" s="21"/>
      <c r="Y231" s="13">
        <v>7</v>
      </c>
      <c r="Z231" s="21">
        <v>13300</v>
      </c>
      <c r="AA231" s="21">
        <f t="shared" si="34"/>
        <v>3325</v>
      </c>
      <c r="AB231" s="21">
        <f t="shared" si="35"/>
        <v>9975</v>
      </c>
      <c r="AC231" s="135">
        <v>13300</v>
      </c>
      <c r="AD231" s="21"/>
      <c r="AE231" s="76"/>
      <c r="AF231" s="15"/>
    </row>
    <row r="232" spans="1:32" s="11" customFormat="1" x14ac:dyDescent="0.3">
      <c r="A232" s="75">
        <v>3168</v>
      </c>
      <c r="B232" s="12" t="s">
        <v>205</v>
      </c>
      <c r="C232" s="12" t="s">
        <v>343</v>
      </c>
      <c r="D232" s="102">
        <v>12</v>
      </c>
      <c r="E232" s="102">
        <v>0</v>
      </c>
      <c r="F232" s="103">
        <v>15840</v>
      </c>
      <c r="G232" s="21">
        <f>VLOOKUP(A232*1,Sheet1!$A$2:$V$362,22,0)</f>
        <v>3300</v>
      </c>
      <c r="H232" s="124">
        <f t="shared" si="36"/>
        <v>3960</v>
      </c>
      <c r="I232" s="125">
        <f t="shared" si="37"/>
        <v>660</v>
      </c>
      <c r="J232" s="21">
        <f t="shared" si="33"/>
        <v>11880</v>
      </c>
      <c r="K232" s="21"/>
      <c r="L232" s="82"/>
      <c r="M232" s="21"/>
      <c r="N232" s="21"/>
      <c r="O232" s="21">
        <v>15840</v>
      </c>
      <c r="P232" s="21"/>
      <c r="Q232" s="102">
        <v>0</v>
      </c>
      <c r="R232" s="103">
        <v>0</v>
      </c>
      <c r="S232" s="21">
        <f>IFERROR(VLOOKUP(A232*1,Sheet1!$A$365:$V$533,22,0),0)</f>
        <v>0</v>
      </c>
      <c r="T232" s="21">
        <f t="shared" si="30"/>
        <v>0</v>
      </c>
      <c r="U232" s="21">
        <f t="shared" si="31"/>
        <v>0</v>
      </c>
      <c r="V232" s="21">
        <f t="shared" si="32"/>
        <v>0</v>
      </c>
      <c r="W232" s="21">
        <v>0</v>
      </c>
      <c r="X232" s="21"/>
      <c r="Y232" s="13">
        <v>5</v>
      </c>
      <c r="Z232" s="21">
        <v>9500</v>
      </c>
      <c r="AA232" s="21">
        <f t="shared" si="34"/>
        <v>2375</v>
      </c>
      <c r="AB232" s="21">
        <f t="shared" si="35"/>
        <v>7125</v>
      </c>
      <c r="AC232" s="135">
        <v>9500</v>
      </c>
      <c r="AD232" s="21"/>
      <c r="AE232" s="76"/>
      <c r="AF232" s="15"/>
    </row>
    <row r="233" spans="1:32" s="11" customFormat="1" x14ac:dyDescent="0.3">
      <c r="A233" s="75">
        <v>3169</v>
      </c>
      <c r="B233" s="12" t="s">
        <v>206</v>
      </c>
      <c r="C233" s="12" t="s">
        <v>343</v>
      </c>
      <c r="D233" s="102">
        <v>9</v>
      </c>
      <c r="E233" s="102">
        <v>0</v>
      </c>
      <c r="F233" s="103">
        <v>11880</v>
      </c>
      <c r="G233" s="21">
        <f>VLOOKUP(A233*1,Sheet1!$A$2:$V$362,22,0)</f>
        <v>4290</v>
      </c>
      <c r="H233" s="124">
        <f t="shared" si="36"/>
        <v>2970</v>
      </c>
      <c r="I233" s="125">
        <f t="shared" si="37"/>
        <v>-1320</v>
      </c>
      <c r="J233" s="21">
        <f t="shared" si="33"/>
        <v>8910</v>
      </c>
      <c r="K233" s="21"/>
      <c r="L233" s="82"/>
      <c r="M233" s="21"/>
      <c r="N233" s="21"/>
      <c r="O233" s="21">
        <v>11880</v>
      </c>
      <c r="P233" s="21"/>
      <c r="Q233" s="102">
        <v>63</v>
      </c>
      <c r="R233" s="103">
        <v>18900</v>
      </c>
      <c r="S233" s="21">
        <f>IFERROR(VLOOKUP(A233*1,Sheet1!$A$365:$V$533,22,0),0)</f>
        <v>5100</v>
      </c>
      <c r="T233" s="21">
        <f t="shared" si="30"/>
        <v>4725</v>
      </c>
      <c r="U233" s="21">
        <f t="shared" si="31"/>
        <v>-375</v>
      </c>
      <c r="V233" s="21">
        <f t="shared" si="32"/>
        <v>14175</v>
      </c>
      <c r="W233" s="21">
        <v>18900</v>
      </c>
      <c r="X233" s="21"/>
      <c r="Y233" s="13">
        <v>0</v>
      </c>
      <c r="Z233" s="21">
        <v>0</v>
      </c>
      <c r="AA233" s="21">
        <f t="shared" si="34"/>
        <v>0</v>
      </c>
      <c r="AB233" s="21">
        <f t="shared" si="35"/>
        <v>0</v>
      </c>
      <c r="AC233" s="135">
        <v>0</v>
      </c>
      <c r="AD233" s="21"/>
      <c r="AE233" s="76"/>
      <c r="AF233" s="15"/>
    </row>
    <row r="234" spans="1:32" s="11" customFormat="1" x14ac:dyDescent="0.3">
      <c r="A234" s="75">
        <v>3171</v>
      </c>
      <c r="B234" s="12" t="s">
        <v>207</v>
      </c>
      <c r="C234" s="12" t="s">
        <v>343</v>
      </c>
      <c r="D234" s="102">
        <v>20</v>
      </c>
      <c r="E234" s="102">
        <v>0</v>
      </c>
      <c r="F234" s="103">
        <v>26400</v>
      </c>
      <c r="G234" s="21">
        <f>VLOOKUP(A234*1,Sheet1!$A$2:$V$362,22,0)</f>
        <v>5940</v>
      </c>
      <c r="H234" s="124">
        <f t="shared" si="36"/>
        <v>6600</v>
      </c>
      <c r="I234" s="125">
        <f t="shared" si="37"/>
        <v>660</v>
      </c>
      <c r="J234" s="21">
        <f t="shared" si="33"/>
        <v>19800</v>
      </c>
      <c r="K234" s="21"/>
      <c r="L234" s="82"/>
      <c r="M234" s="21"/>
      <c r="N234" s="21"/>
      <c r="O234" s="21">
        <v>26400</v>
      </c>
      <c r="P234" s="21"/>
      <c r="Q234" s="102">
        <v>0</v>
      </c>
      <c r="R234" s="103">
        <v>0</v>
      </c>
      <c r="S234" s="21">
        <f>IFERROR(VLOOKUP(A234*1,Sheet1!$A$365:$V$533,22,0),0)</f>
        <v>150</v>
      </c>
      <c r="T234" s="21">
        <f t="shared" si="30"/>
        <v>0</v>
      </c>
      <c r="U234" s="21">
        <f t="shared" si="31"/>
        <v>-150</v>
      </c>
      <c r="V234" s="21">
        <f t="shared" si="32"/>
        <v>0</v>
      </c>
      <c r="W234" s="21">
        <v>0</v>
      </c>
      <c r="X234" s="21"/>
      <c r="Y234" s="13">
        <v>0</v>
      </c>
      <c r="Z234" s="21">
        <v>0</v>
      </c>
      <c r="AA234" s="21">
        <f t="shared" si="34"/>
        <v>0</v>
      </c>
      <c r="AB234" s="21">
        <f t="shared" si="35"/>
        <v>0</v>
      </c>
      <c r="AC234" s="135">
        <v>0</v>
      </c>
      <c r="AD234" s="21"/>
      <c r="AE234" s="76"/>
      <c r="AF234" s="15"/>
    </row>
    <row r="235" spans="1:32" s="11" customFormat="1" x14ac:dyDescent="0.3">
      <c r="A235" s="75">
        <v>3172</v>
      </c>
      <c r="B235" s="12" t="s">
        <v>208</v>
      </c>
      <c r="C235" s="12" t="s">
        <v>343</v>
      </c>
      <c r="D235" s="102">
        <v>18</v>
      </c>
      <c r="E235" s="102">
        <v>0</v>
      </c>
      <c r="F235" s="103">
        <v>23760</v>
      </c>
      <c r="G235" s="21">
        <f>VLOOKUP(A235*1,Sheet1!$A$2:$V$362,22,0)</f>
        <v>5940</v>
      </c>
      <c r="H235" s="124">
        <f t="shared" si="36"/>
        <v>5940</v>
      </c>
      <c r="I235" s="125">
        <f t="shared" si="37"/>
        <v>0</v>
      </c>
      <c r="J235" s="21">
        <f t="shared" si="33"/>
        <v>17820</v>
      </c>
      <c r="K235" s="21"/>
      <c r="L235" s="82"/>
      <c r="M235" s="21"/>
      <c r="N235" s="21"/>
      <c r="O235" s="21">
        <v>23760</v>
      </c>
      <c r="P235" s="21"/>
      <c r="Q235" s="102">
        <v>0</v>
      </c>
      <c r="R235" s="103">
        <v>0</v>
      </c>
      <c r="S235" s="21">
        <f>IFERROR(VLOOKUP(A235*1,Sheet1!$A$365:$V$533,22,0),0)</f>
        <v>0</v>
      </c>
      <c r="T235" s="21">
        <f t="shared" si="30"/>
        <v>0</v>
      </c>
      <c r="U235" s="21">
        <f t="shared" si="31"/>
        <v>0</v>
      </c>
      <c r="V235" s="21">
        <f t="shared" si="32"/>
        <v>0</v>
      </c>
      <c r="W235" s="21">
        <v>0</v>
      </c>
      <c r="X235" s="21"/>
      <c r="Y235" s="13">
        <v>4</v>
      </c>
      <c r="Z235" s="21">
        <v>7600</v>
      </c>
      <c r="AA235" s="21">
        <f t="shared" si="34"/>
        <v>1900</v>
      </c>
      <c r="AB235" s="21">
        <f t="shared" si="35"/>
        <v>5700</v>
      </c>
      <c r="AC235" s="135">
        <v>7600</v>
      </c>
      <c r="AD235" s="21"/>
      <c r="AE235" s="76"/>
      <c r="AF235" s="15"/>
    </row>
    <row r="236" spans="1:32" s="11" customFormat="1" x14ac:dyDescent="0.3">
      <c r="A236" s="75">
        <v>3173</v>
      </c>
      <c r="B236" s="12" t="s">
        <v>209</v>
      </c>
      <c r="C236" s="12" t="s">
        <v>343</v>
      </c>
      <c r="D236" s="102">
        <v>25</v>
      </c>
      <c r="E236" s="102">
        <v>0</v>
      </c>
      <c r="F236" s="103">
        <v>33000</v>
      </c>
      <c r="G236" s="21">
        <f>VLOOKUP(A236*1,Sheet1!$A$2:$V$362,22,0)</f>
        <v>8250</v>
      </c>
      <c r="H236" s="124">
        <f t="shared" si="36"/>
        <v>8250</v>
      </c>
      <c r="I236" s="125">
        <f t="shared" si="37"/>
        <v>0</v>
      </c>
      <c r="J236" s="21">
        <f t="shared" si="33"/>
        <v>24750</v>
      </c>
      <c r="K236" s="21"/>
      <c r="L236" s="82"/>
      <c r="M236" s="21"/>
      <c r="N236" s="21"/>
      <c r="O236" s="21">
        <v>33000</v>
      </c>
      <c r="P236" s="21"/>
      <c r="Q236" s="102">
        <v>1</v>
      </c>
      <c r="R236" s="103">
        <v>300</v>
      </c>
      <c r="S236" s="21">
        <f>IFERROR(VLOOKUP(A236*1,Sheet1!$A$365:$V$533,22,0),0)</f>
        <v>75</v>
      </c>
      <c r="T236" s="21">
        <f t="shared" si="30"/>
        <v>75</v>
      </c>
      <c r="U236" s="21">
        <f t="shared" si="31"/>
        <v>0</v>
      </c>
      <c r="V236" s="21">
        <f t="shared" si="32"/>
        <v>225</v>
      </c>
      <c r="W236" s="21">
        <v>300</v>
      </c>
      <c r="X236" s="21"/>
      <c r="Y236" s="13">
        <v>4</v>
      </c>
      <c r="Z236" s="21">
        <v>7600</v>
      </c>
      <c r="AA236" s="21">
        <f t="shared" si="34"/>
        <v>1900</v>
      </c>
      <c r="AB236" s="21">
        <f t="shared" si="35"/>
        <v>5700</v>
      </c>
      <c r="AC236" s="135">
        <v>7600</v>
      </c>
      <c r="AD236" s="21"/>
      <c r="AE236" s="76"/>
      <c r="AF236" s="15"/>
    </row>
    <row r="237" spans="1:32" s="11" customFormat="1" x14ac:dyDescent="0.3">
      <c r="A237" s="75">
        <v>3175</v>
      </c>
      <c r="B237" s="12" t="s">
        <v>210</v>
      </c>
      <c r="C237" s="12" t="s">
        <v>343</v>
      </c>
      <c r="D237" s="102">
        <v>26</v>
      </c>
      <c r="E237" s="102">
        <v>0</v>
      </c>
      <c r="F237" s="103">
        <v>34320</v>
      </c>
      <c r="G237" s="21">
        <f>VLOOKUP(A237*1,Sheet1!$A$2:$V$362,22,0)</f>
        <v>9240</v>
      </c>
      <c r="H237" s="124">
        <f t="shared" si="36"/>
        <v>8580</v>
      </c>
      <c r="I237" s="125">
        <f t="shared" si="37"/>
        <v>-660</v>
      </c>
      <c r="J237" s="21">
        <f t="shared" si="33"/>
        <v>25740</v>
      </c>
      <c r="K237" s="21"/>
      <c r="L237" s="82"/>
      <c r="M237" s="21"/>
      <c r="N237" s="21"/>
      <c r="O237" s="21">
        <v>34320</v>
      </c>
      <c r="P237" s="21"/>
      <c r="Q237" s="102">
        <v>0</v>
      </c>
      <c r="R237" s="103">
        <v>0</v>
      </c>
      <c r="S237" s="21">
        <f>IFERROR(VLOOKUP(A237*1,Sheet1!$A$365:$V$533,22,0),0)</f>
        <v>0</v>
      </c>
      <c r="T237" s="21">
        <f t="shared" si="30"/>
        <v>0</v>
      </c>
      <c r="U237" s="21">
        <f t="shared" si="31"/>
        <v>0</v>
      </c>
      <c r="V237" s="21">
        <f t="shared" si="32"/>
        <v>0</v>
      </c>
      <c r="W237" s="21">
        <v>0</v>
      </c>
      <c r="X237" s="21"/>
      <c r="Y237" s="13">
        <v>0</v>
      </c>
      <c r="Z237" s="21">
        <v>0</v>
      </c>
      <c r="AA237" s="21">
        <f t="shared" si="34"/>
        <v>0</v>
      </c>
      <c r="AB237" s="21">
        <f t="shared" si="35"/>
        <v>0</v>
      </c>
      <c r="AC237" s="135">
        <v>0</v>
      </c>
      <c r="AD237" s="21"/>
      <c r="AE237" s="76"/>
      <c r="AF237" s="15"/>
    </row>
    <row r="238" spans="1:32" s="11" customFormat="1" x14ac:dyDescent="0.3">
      <c r="A238" s="75">
        <v>3178</v>
      </c>
      <c r="B238" s="12" t="s">
        <v>211</v>
      </c>
      <c r="C238" s="12" t="s">
        <v>343</v>
      </c>
      <c r="D238" s="102">
        <v>93</v>
      </c>
      <c r="E238" s="102">
        <v>0</v>
      </c>
      <c r="F238" s="103">
        <v>122760</v>
      </c>
      <c r="G238" s="21">
        <f>VLOOKUP(A238*1,Sheet1!$A$2:$V$362,22,0)</f>
        <v>33660</v>
      </c>
      <c r="H238" s="124">
        <f t="shared" si="36"/>
        <v>30690</v>
      </c>
      <c r="I238" s="125">
        <f t="shared" si="37"/>
        <v>-2970</v>
      </c>
      <c r="J238" s="21">
        <f t="shared" si="33"/>
        <v>92070</v>
      </c>
      <c r="K238" s="21"/>
      <c r="L238" s="82"/>
      <c r="M238" s="21"/>
      <c r="N238" s="21"/>
      <c r="O238" s="21">
        <v>122760</v>
      </c>
      <c r="P238" s="21"/>
      <c r="Q238" s="102">
        <v>3</v>
      </c>
      <c r="R238" s="103">
        <v>900</v>
      </c>
      <c r="S238" s="21">
        <f>IFERROR(VLOOKUP(A238*1,Sheet1!$A$365:$V$533,22,0),0)</f>
        <v>75</v>
      </c>
      <c r="T238" s="21">
        <f t="shared" si="30"/>
        <v>225</v>
      </c>
      <c r="U238" s="21">
        <f t="shared" si="31"/>
        <v>150</v>
      </c>
      <c r="V238" s="21">
        <f t="shared" si="32"/>
        <v>675</v>
      </c>
      <c r="W238" s="21">
        <v>900</v>
      </c>
      <c r="X238" s="21"/>
      <c r="Y238" s="13">
        <v>2</v>
      </c>
      <c r="Z238" s="21">
        <v>3800</v>
      </c>
      <c r="AA238" s="21">
        <f t="shared" si="34"/>
        <v>950</v>
      </c>
      <c r="AB238" s="21">
        <f t="shared" si="35"/>
        <v>2850</v>
      </c>
      <c r="AC238" s="135">
        <v>3800</v>
      </c>
      <c r="AD238" s="21"/>
      <c r="AE238" s="76"/>
      <c r="AF238" s="15"/>
    </row>
    <row r="239" spans="1:32" s="11" customFormat="1" x14ac:dyDescent="0.3">
      <c r="A239" s="75">
        <v>3179</v>
      </c>
      <c r="B239" s="12" t="s">
        <v>405</v>
      </c>
      <c r="C239" s="12" t="s">
        <v>343</v>
      </c>
      <c r="D239" s="102">
        <v>165</v>
      </c>
      <c r="E239" s="102">
        <v>0</v>
      </c>
      <c r="F239" s="103">
        <v>217800</v>
      </c>
      <c r="G239" s="21">
        <f>VLOOKUP(A239*1,Sheet1!$A$2:$V$362,22,0)</f>
        <v>55440</v>
      </c>
      <c r="H239" s="124">
        <f t="shared" si="36"/>
        <v>54450</v>
      </c>
      <c r="I239" s="125">
        <f t="shared" si="37"/>
        <v>-990</v>
      </c>
      <c r="J239" s="21">
        <f t="shared" si="33"/>
        <v>163350</v>
      </c>
      <c r="K239" s="21"/>
      <c r="L239" s="82"/>
      <c r="M239" s="21"/>
      <c r="N239" s="21"/>
      <c r="O239" s="21">
        <v>217800</v>
      </c>
      <c r="P239" s="21"/>
      <c r="Q239" s="102">
        <v>0</v>
      </c>
      <c r="R239" s="103">
        <v>0</v>
      </c>
      <c r="S239" s="21">
        <f>IFERROR(VLOOKUP(A239*1,Sheet1!$A$365:$V$533,22,0),0)</f>
        <v>0</v>
      </c>
      <c r="T239" s="21">
        <f t="shared" si="30"/>
        <v>0</v>
      </c>
      <c r="U239" s="21">
        <f t="shared" si="31"/>
        <v>0</v>
      </c>
      <c r="V239" s="21">
        <f t="shared" si="32"/>
        <v>0</v>
      </c>
      <c r="W239" s="21">
        <v>0</v>
      </c>
      <c r="X239" s="21"/>
      <c r="Y239" s="13">
        <v>0</v>
      </c>
      <c r="Z239" s="21">
        <v>0</v>
      </c>
      <c r="AA239" s="21">
        <f t="shared" si="34"/>
        <v>0</v>
      </c>
      <c r="AB239" s="21">
        <f t="shared" si="35"/>
        <v>0</v>
      </c>
      <c r="AC239" s="135">
        <v>0</v>
      </c>
      <c r="AD239" s="21"/>
      <c r="AE239" s="76"/>
      <c r="AF239" s="15"/>
    </row>
    <row r="240" spans="1:32" s="11" customFormat="1" x14ac:dyDescent="0.3">
      <c r="A240" s="75">
        <v>3181</v>
      </c>
      <c r="B240" s="12" t="s">
        <v>212</v>
      </c>
      <c r="C240" s="12" t="s">
        <v>343</v>
      </c>
      <c r="D240" s="102">
        <v>74</v>
      </c>
      <c r="E240" s="102">
        <v>0</v>
      </c>
      <c r="F240" s="103">
        <v>97680</v>
      </c>
      <c r="G240" s="21">
        <f>VLOOKUP(A240*1,Sheet1!$A$2:$V$362,22,0)</f>
        <v>25080</v>
      </c>
      <c r="H240" s="124">
        <f t="shared" si="36"/>
        <v>24420</v>
      </c>
      <c r="I240" s="125">
        <f t="shared" si="37"/>
        <v>-660</v>
      </c>
      <c r="J240" s="21">
        <f t="shared" si="33"/>
        <v>73260</v>
      </c>
      <c r="K240" s="21"/>
      <c r="L240" s="82"/>
      <c r="M240" s="21"/>
      <c r="N240" s="21"/>
      <c r="O240" s="21">
        <v>97680</v>
      </c>
      <c r="P240" s="21"/>
      <c r="Q240" s="102">
        <v>1</v>
      </c>
      <c r="R240" s="103">
        <v>300</v>
      </c>
      <c r="S240" s="21">
        <f>IFERROR(VLOOKUP(A240*1,Sheet1!$A$365:$V$533,22,0),0)</f>
        <v>150</v>
      </c>
      <c r="T240" s="21">
        <f t="shared" si="30"/>
        <v>75</v>
      </c>
      <c r="U240" s="21">
        <f t="shared" si="31"/>
        <v>-75</v>
      </c>
      <c r="V240" s="21">
        <f t="shared" si="32"/>
        <v>225</v>
      </c>
      <c r="W240" s="21">
        <v>300</v>
      </c>
      <c r="X240" s="21"/>
      <c r="Y240" s="13">
        <v>0</v>
      </c>
      <c r="Z240" s="21">
        <v>0</v>
      </c>
      <c r="AA240" s="21">
        <f t="shared" si="34"/>
        <v>0</v>
      </c>
      <c r="AB240" s="21">
        <f t="shared" si="35"/>
        <v>0</v>
      </c>
      <c r="AC240" s="135">
        <v>0</v>
      </c>
      <c r="AD240" s="21"/>
      <c r="AE240" s="76"/>
      <c r="AF240" s="15"/>
    </row>
    <row r="241" spans="1:32" s="11" customFormat="1" x14ac:dyDescent="0.3">
      <c r="A241" s="75">
        <v>3182</v>
      </c>
      <c r="B241" s="12" t="s">
        <v>213</v>
      </c>
      <c r="C241" s="12" t="s">
        <v>343</v>
      </c>
      <c r="D241" s="102">
        <v>74</v>
      </c>
      <c r="E241" s="102">
        <v>0</v>
      </c>
      <c r="F241" s="103">
        <v>97680</v>
      </c>
      <c r="G241" s="21">
        <f>VLOOKUP(A241*1,Sheet1!$A$2:$V$362,22,0)</f>
        <v>24750</v>
      </c>
      <c r="H241" s="124">
        <f t="shared" si="36"/>
        <v>24420</v>
      </c>
      <c r="I241" s="125">
        <f t="shared" si="37"/>
        <v>-330</v>
      </c>
      <c r="J241" s="21">
        <f t="shared" si="33"/>
        <v>73260</v>
      </c>
      <c r="K241" s="21"/>
      <c r="L241" s="82"/>
      <c r="M241" s="21"/>
      <c r="N241" s="21"/>
      <c r="O241" s="21">
        <v>97680</v>
      </c>
      <c r="P241" s="21"/>
      <c r="Q241" s="102">
        <v>11</v>
      </c>
      <c r="R241" s="103">
        <v>3300</v>
      </c>
      <c r="S241" s="21">
        <f>IFERROR(VLOOKUP(A241*1,Sheet1!$A$365:$V$533,22,0),0)</f>
        <v>975</v>
      </c>
      <c r="T241" s="21">
        <f t="shared" si="30"/>
        <v>825</v>
      </c>
      <c r="U241" s="21">
        <f t="shared" si="31"/>
        <v>-150</v>
      </c>
      <c r="V241" s="21">
        <f t="shared" si="32"/>
        <v>2475</v>
      </c>
      <c r="W241" s="21">
        <v>3300</v>
      </c>
      <c r="X241" s="21"/>
      <c r="Y241" s="13">
        <v>6</v>
      </c>
      <c r="Z241" s="21">
        <v>11400</v>
      </c>
      <c r="AA241" s="21">
        <f t="shared" si="34"/>
        <v>2850</v>
      </c>
      <c r="AB241" s="21">
        <f t="shared" si="35"/>
        <v>8550</v>
      </c>
      <c r="AC241" s="135">
        <v>11400</v>
      </c>
      <c r="AD241" s="21"/>
      <c r="AE241" s="76"/>
      <c r="AF241" s="15"/>
    </row>
    <row r="242" spans="1:32" s="11" customFormat="1" x14ac:dyDescent="0.3">
      <c r="A242" s="75">
        <v>3183</v>
      </c>
      <c r="B242" s="12" t="s">
        <v>214</v>
      </c>
      <c r="C242" s="12" t="s">
        <v>343</v>
      </c>
      <c r="D242" s="102">
        <v>17</v>
      </c>
      <c r="E242" s="102">
        <v>0</v>
      </c>
      <c r="F242" s="103">
        <v>22440</v>
      </c>
      <c r="G242" s="21">
        <f>VLOOKUP(A242*1,Sheet1!$A$2:$V$362,22,0)</f>
        <v>5280</v>
      </c>
      <c r="H242" s="124">
        <f t="shared" si="36"/>
        <v>5610</v>
      </c>
      <c r="I242" s="125">
        <f t="shared" si="37"/>
        <v>330</v>
      </c>
      <c r="J242" s="21">
        <f t="shared" si="33"/>
        <v>16830</v>
      </c>
      <c r="K242" s="21"/>
      <c r="L242" s="82"/>
      <c r="M242" s="21"/>
      <c r="N242" s="21"/>
      <c r="O242" s="21">
        <v>22440</v>
      </c>
      <c r="P242" s="21"/>
      <c r="Q242" s="102">
        <v>5</v>
      </c>
      <c r="R242" s="103">
        <v>1500</v>
      </c>
      <c r="S242" s="21">
        <f>IFERROR(VLOOKUP(A242*1,Sheet1!$A$365:$V$533,22,0),0)</f>
        <v>300</v>
      </c>
      <c r="T242" s="21">
        <f t="shared" si="30"/>
        <v>375</v>
      </c>
      <c r="U242" s="21">
        <f t="shared" si="31"/>
        <v>75</v>
      </c>
      <c r="V242" s="21">
        <f t="shared" si="32"/>
        <v>1125</v>
      </c>
      <c r="W242" s="21">
        <v>1500</v>
      </c>
      <c r="X242" s="21"/>
      <c r="Y242" s="13">
        <v>3</v>
      </c>
      <c r="Z242" s="21">
        <v>5700</v>
      </c>
      <c r="AA242" s="21">
        <f t="shared" si="34"/>
        <v>1425</v>
      </c>
      <c r="AB242" s="21">
        <f t="shared" si="35"/>
        <v>4275</v>
      </c>
      <c r="AC242" s="135">
        <v>5700</v>
      </c>
      <c r="AD242" s="21"/>
      <c r="AE242" s="76"/>
      <c r="AF242" s="15"/>
    </row>
    <row r="243" spans="1:32" s="11" customFormat="1" x14ac:dyDescent="0.3">
      <c r="A243" s="75">
        <v>3186</v>
      </c>
      <c r="B243" s="12" t="s">
        <v>215</v>
      </c>
      <c r="C243" s="12" t="s">
        <v>343</v>
      </c>
      <c r="D243" s="102">
        <v>10</v>
      </c>
      <c r="E243" s="102">
        <v>0</v>
      </c>
      <c r="F243" s="103">
        <v>13200</v>
      </c>
      <c r="G243" s="21">
        <f>VLOOKUP(A243*1,Sheet1!$A$2:$V$362,22,0)</f>
        <v>2640</v>
      </c>
      <c r="H243" s="124">
        <f t="shared" si="36"/>
        <v>3300</v>
      </c>
      <c r="I243" s="125">
        <f t="shared" si="37"/>
        <v>660</v>
      </c>
      <c r="J243" s="21">
        <f t="shared" si="33"/>
        <v>9900</v>
      </c>
      <c r="K243" s="21"/>
      <c r="L243" s="82"/>
      <c r="M243" s="21"/>
      <c r="N243" s="21"/>
      <c r="O243" s="21">
        <v>13200</v>
      </c>
      <c r="P243" s="21"/>
      <c r="Q243" s="102">
        <v>0</v>
      </c>
      <c r="R243" s="103">
        <v>0</v>
      </c>
      <c r="S243" s="21">
        <f>IFERROR(VLOOKUP(A243*1,Sheet1!$A$365:$V$533,22,0),0)</f>
        <v>0</v>
      </c>
      <c r="T243" s="21">
        <f t="shared" si="30"/>
        <v>0</v>
      </c>
      <c r="U243" s="21">
        <f t="shared" si="31"/>
        <v>0</v>
      </c>
      <c r="V243" s="21">
        <f t="shared" si="32"/>
        <v>0</v>
      </c>
      <c r="W243" s="21">
        <v>0</v>
      </c>
      <c r="X243" s="21"/>
      <c r="Y243" s="13">
        <v>1</v>
      </c>
      <c r="Z243" s="21">
        <v>1900</v>
      </c>
      <c r="AA243" s="21">
        <f t="shared" si="34"/>
        <v>475</v>
      </c>
      <c r="AB243" s="21">
        <f t="shared" si="35"/>
        <v>1425</v>
      </c>
      <c r="AC243" s="135">
        <v>1900</v>
      </c>
      <c r="AD243" s="21"/>
      <c r="AE243" s="76"/>
      <c r="AF243" s="15"/>
    </row>
    <row r="244" spans="1:32" s="11" customFormat="1" x14ac:dyDescent="0.3">
      <c r="A244" s="75">
        <v>3198</v>
      </c>
      <c r="B244" s="12" t="s">
        <v>216</v>
      </c>
      <c r="C244" s="12" t="s">
        <v>343</v>
      </c>
      <c r="D244" s="102">
        <v>5</v>
      </c>
      <c r="E244" s="102">
        <v>0</v>
      </c>
      <c r="F244" s="103">
        <v>6600</v>
      </c>
      <c r="G244" s="21">
        <f>VLOOKUP(A244*1,Sheet1!$A$2:$V$362,22,0)</f>
        <v>2640</v>
      </c>
      <c r="H244" s="124">
        <f t="shared" si="36"/>
        <v>1650</v>
      </c>
      <c r="I244" s="125">
        <f t="shared" si="37"/>
        <v>-990</v>
      </c>
      <c r="J244" s="21">
        <f t="shared" si="33"/>
        <v>4950</v>
      </c>
      <c r="K244" s="21"/>
      <c r="L244" s="82"/>
      <c r="M244" s="21"/>
      <c r="N244" s="21"/>
      <c r="O244" s="21">
        <v>6600</v>
      </c>
      <c r="P244" s="21"/>
      <c r="Q244" s="102">
        <v>0</v>
      </c>
      <c r="R244" s="103">
        <v>0</v>
      </c>
      <c r="S244" s="21">
        <f>IFERROR(VLOOKUP(A244*1,Sheet1!$A$365:$V$533,22,0),0)</f>
        <v>0</v>
      </c>
      <c r="T244" s="21">
        <f t="shared" si="30"/>
        <v>0</v>
      </c>
      <c r="U244" s="21">
        <f t="shared" si="31"/>
        <v>0</v>
      </c>
      <c r="V244" s="21">
        <f t="shared" si="32"/>
        <v>0</v>
      </c>
      <c r="W244" s="21">
        <v>0</v>
      </c>
      <c r="X244" s="21"/>
      <c r="Y244" s="13">
        <v>0</v>
      </c>
      <c r="Z244" s="21">
        <v>0</v>
      </c>
      <c r="AA244" s="21">
        <f t="shared" si="34"/>
        <v>0</v>
      </c>
      <c r="AB244" s="21">
        <f t="shared" si="35"/>
        <v>0</v>
      </c>
      <c r="AC244" s="135">
        <v>0</v>
      </c>
      <c r="AD244" s="21"/>
      <c r="AE244" s="76"/>
      <c r="AF244" s="15"/>
    </row>
    <row r="245" spans="1:32" s="11" customFormat="1" x14ac:dyDescent="0.3">
      <c r="A245" s="75">
        <v>3199</v>
      </c>
      <c r="B245" s="12" t="s">
        <v>217</v>
      </c>
      <c r="C245" s="12" t="s">
        <v>343</v>
      </c>
      <c r="D245" s="102">
        <v>23</v>
      </c>
      <c r="E245" s="102">
        <v>0</v>
      </c>
      <c r="F245" s="103">
        <v>30360</v>
      </c>
      <c r="G245" s="21">
        <f>VLOOKUP(A245*1,Sheet1!$A$2:$V$362,22,0)</f>
        <v>7920</v>
      </c>
      <c r="H245" s="124">
        <f t="shared" si="36"/>
        <v>7590</v>
      </c>
      <c r="I245" s="125">
        <f t="shared" si="37"/>
        <v>-330</v>
      </c>
      <c r="J245" s="21">
        <f t="shared" si="33"/>
        <v>22770</v>
      </c>
      <c r="K245" s="21"/>
      <c r="L245" s="82"/>
      <c r="M245" s="21"/>
      <c r="N245" s="21"/>
      <c r="O245" s="21">
        <v>30360</v>
      </c>
      <c r="P245" s="21"/>
      <c r="Q245" s="102">
        <v>2</v>
      </c>
      <c r="R245" s="103">
        <v>600</v>
      </c>
      <c r="S245" s="21">
        <f>IFERROR(VLOOKUP(A245*1,Sheet1!$A$365:$V$533,22,0),0)</f>
        <v>0</v>
      </c>
      <c r="T245" s="21">
        <f t="shared" si="30"/>
        <v>150</v>
      </c>
      <c r="U245" s="21">
        <f t="shared" si="31"/>
        <v>150</v>
      </c>
      <c r="V245" s="21">
        <f t="shared" si="32"/>
        <v>450</v>
      </c>
      <c r="W245" s="21">
        <v>600</v>
      </c>
      <c r="X245" s="21"/>
      <c r="Y245" s="13">
        <v>0</v>
      </c>
      <c r="Z245" s="21">
        <v>0</v>
      </c>
      <c r="AA245" s="21">
        <f t="shared" si="34"/>
        <v>0</v>
      </c>
      <c r="AB245" s="21">
        <f t="shared" si="35"/>
        <v>0</v>
      </c>
      <c r="AC245" s="135">
        <v>0</v>
      </c>
      <c r="AD245" s="21"/>
      <c r="AE245" s="76"/>
      <c r="AF245" s="15"/>
    </row>
    <row r="246" spans="1:32" s="11" customFormat="1" x14ac:dyDescent="0.3">
      <c r="A246" s="75">
        <v>3201</v>
      </c>
      <c r="B246" s="12" t="s">
        <v>218</v>
      </c>
      <c r="C246" s="12" t="s">
        <v>343</v>
      </c>
      <c r="D246" s="102">
        <v>11</v>
      </c>
      <c r="E246" s="102">
        <v>0</v>
      </c>
      <c r="F246" s="103">
        <v>14520</v>
      </c>
      <c r="G246" s="21">
        <f>VLOOKUP(A246*1,Sheet1!$A$2:$V$362,22,0)</f>
        <v>3300</v>
      </c>
      <c r="H246" s="124">
        <f t="shared" si="36"/>
        <v>3630</v>
      </c>
      <c r="I246" s="125">
        <f t="shared" si="37"/>
        <v>330</v>
      </c>
      <c r="J246" s="21">
        <f t="shared" si="33"/>
        <v>10890</v>
      </c>
      <c r="K246" s="21"/>
      <c r="L246" s="82"/>
      <c r="M246" s="21"/>
      <c r="N246" s="21"/>
      <c r="O246" s="21">
        <v>14520</v>
      </c>
      <c r="P246" s="21"/>
      <c r="Q246" s="102">
        <v>0</v>
      </c>
      <c r="R246" s="103">
        <v>0</v>
      </c>
      <c r="S246" s="21">
        <f>IFERROR(VLOOKUP(A246*1,Sheet1!$A$365:$V$533,22,0),0)</f>
        <v>0</v>
      </c>
      <c r="T246" s="21">
        <f t="shared" si="30"/>
        <v>0</v>
      </c>
      <c r="U246" s="21">
        <f t="shared" si="31"/>
        <v>0</v>
      </c>
      <c r="V246" s="21">
        <f t="shared" si="32"/>
        <v>0</v>
      </c>
      <c r="W246" s="21">
        <v>0</v>
      </c>
      <c r="X246" s="21"/>
      <c r="Y246" s="13">
        <v>2</v>
      </c>
      <c r="Z246" s="21">
        <v>3800</v>
      </c>
      <c r="AA246" s="21">
        <f t="shared" si="34"/>
        <v>950</v>
      </c>
      <c r="AB246" s="21">
        <f t="shared" si="35"/>
        <v>2850</v>
      </c>
      <c r="AC246" s="135">
        <v>3800</v>
      </c>
      <c r="AD246" s="21"/>
      <c r="AE246" s="76"/>
      <c r="AF246" s="15"/>
    </row>
    <row r="247" spans="1:32" s="11" customFormat="1" x14ac:dyDescent="0.3">
      <c r="A247" s="75">
        <v>3282</v>
      </c>
      <c r="B247" s="12" t="s">
        <v>219</v>
      </c>
      <c r="C247" s="12" t="s">
        <v>343</v>
      </c>
      <c r="D247" s="102">
        <v>32</v>
      </c>
      <c r="E247" s="102">
        <v>0</v>
      </c>
      <c r="F247" s="103">
        <v>42240</v>
      </c>
      <c r="G247" s="21">
        <f>VLOOKUP(A247*1,Sheet1!$A$2:$V$362,22,0)</f>
        <v>10890</v>
      </c>
      <c r="H247" s="124">
        <f t="shared" si="36"/>
        <v>10560</v>
      </c>
      <c r="I247" s="125">
        <f t="shared" si="37"/>
        <v>-330</v>
      </c>
      <c r="J247" s="21">
        <f t="shared" si="33"/>
        <v>31680</v>
      </c>
      <c r="K247" s="21"/>
      <c r="L247" s="82"/>
      <c r="M247" s="21"/>
      <c r="N247" s="21"/>
      <c r="O247" s="21">
        <v>42240</v>
      </c>
      <c r="P247" s="21"/>
      <c r="Q247" s="102">
        <v>0</v>
      </c>
      <c r="R247" s="103">
        <v>0</v>
      </c>
      <c r="S247" s="21">
        <f>IFERROR(VLOOKUP(A247*1,Sheet1!$A$365:$V$533,22,0),0)</f>
        <v>0</v>
      </c>
      <c r="T247" s="21">
        <f t="shared" si="30"/>
        <v>0</v>
      </c>
      <c r="U247" s="21">
        <f t="shared" si="31"/>
        <v>0</v>
      </c>
      <c r="V247" s="21">
        <f t="shared" si="32"/>
        <v>0</v>
      </c>
      <c r="W247" s="21">
        <v>0</v>
      </c>
      <c r="X247" s="21"/>
      <c r="Y247" s="13">
        <v>6</v>
      </c>
      <c r="Z247" s="21">
        <v>11400</v>
      </c>
      <c r="AA247" s="21">
        <f t="shared" si="34"/>
        <v>2850</v>
      </c>
      <c r="AB247" s="21">
        <f t="shared" si="35"/>
        <v>8550</v>
      </c>
      <c r="AC247" s="135">
        <v>11400</v>
      </c>
      <c r="AD247" s="21"/>
      <c r="AE247" s="76"/>
      <c r="AF247" s="15"/>
    </row>
    <row r="248" spans="1:32" s="11" customFormat="1" x14ac:dyDescent="0.3">
      <c r="A248" s="75">
        <v>3284</v>
      </c>
      <c r="B248" s="12" t="s">
        <v>220</v>
      </c>
      <c r="C248" s="12" t="s">
        <v>343</v>
      </c>
      <c r="D248" s="102">
        <v>25</v>
      </c>
      <c r="E248" s="102">
        <v>0</v>
      </c>
      <c r="F248" s="103">
        <v>33000</v>
      </c>
      <c r="G248" s="21">
        <f>VLOOKUP(A248*1,Sheet1!$A$2:$V$362,22,0)</f>
        <v>8250</v>
      </c>
      <c r="H248" s="124">
        <f t="shared" si="36"/>
        <v>8250</v>
      </c>
      <c r="I248" s="125">
        <f t="shared" si="37"/>
        <v>0</v>
      </c>
      <c r="J248" s="21">
        <f t="shared" si="33"/>
        <v>24750</v>
      </c>
      <c r="K248" s="21"/>
      <c r="L248" s="82"/>
      <c r="M248" s="21"/>
      <c r="N248" s="21"/>
      <c r="O248" s="21">
        <v>33000</v>
      </c>
      <c r="P248" s="21"/>
      <c r="Q248" s="102">
        <v>1</v>
      </c>
      <c r="R248" s="103">
        <v>300</v>
      </c>
      <c r="S248" s="21">
        <f>IFERROR(VLOOKUP(A248*1,Sheet1!$A$365:$V$533,22,0),0)</f>
        <v>75</v>
      </c>
      <c r="T248" s="21">
        <f t="shared" si="30"/>
        <v>75</v>
      </c>
      <c r="U248" s="21">
        <f t="shared" si="31"/>
        <v>0</v>
      </c>
      <c r="V248" s="21">
        <f t="shared" si="32"/>
        <v>225</v>
      </c>
      <c r="W248" s="21">
        <v>300</v>
      </c>
      <c r="X248" s="21"/>
      <c r="Y248" s="13">
        <v>2</v>
      </c>
      <c r="Z248" s="21">
        <v>3800</v>
      </c>
      <c r="AA248" s="21">
        <f t="shared" si="34"/>
        <v>950</v>
      </c>
      <c r="AB248" s="21">
        <f t="shared" si="35"/>
        <v>2850</v>
      </c>
      <c r="AC248" s="135">
        <v>3800</v>
      </c>
      <c r="AD248" s="21"/>
      <c r="AE248" s="76"/>
      <c r="AF248" s="15"/>
    </row>
    <row r="249" spans="1:32" s="11" customFormat="1" x14ac:dyDescent="0.3">
      <c r="A249" s="75">
        <v>3289</v>
      </c>
      <c r="B249" s="12" t="s">
        <v>221</v>
      </c>
      <c r="C249" s="12" t="s">
        <v>343</v>
      </c>
      <c r="D249" s="102">
        <v>26</v>
      </c>
      <c r="E249" s="102">
        <v>0</v>
      </c>
      <c r="F249" s="103">
        <v>34320</v>
      </c>
      <c r="G249" s="21">
        <f>VLOOKUP(A249*1,Sheet1!$A$2:$V$362,22,0)</f>
        <v>8250</v>
      </c>
      <c r="H249" s="124">
        <f t="shared" si="36"/>
        <v>8580</v>
      </c>
      <c r="I249" s="125">
        <f t="shared" si="37"/>
        <v>330</v>
      </c>
      <c r="J249" s="21">
        <f t="shared" si="33"/>
        <v>25740</v>
      </c>
      <c r="K249" s="21"/>
      <c r="L249" s="82"/>
      <c r="M249" s="21"/>
      <c r="N249" s="21"/>
      <c r="O249" s="21">
        <v>34320</v>
      </c>
      <c r="P249" s="21"/>
      <c r="Q249" s="102">
        <v>2</v>
      </c>
      <c r="R249" s="103">
        <v>600</v>
      </c>
      <c r="S249" s="21">
        <f>IFERROR(VLOOKUP(A249*1,Sheet1!$A$365:$V$533,22,0),0)</f>
        <v>150</v>
      </c>
      <c r="T249" s="21">
        <f t="shared" si="30"/>
        <v>150</v>
      </c>
      <c r="U249" s="21">
        <f t="shared" si="31"/>
        <v>0</v>
      </c>
      <c r="V249" s="21">
        <f t="shared" si="32"/>
        <v>450</v>
      </c>
      <c r="W249" s="21">
        <v>600</v>
      </c>
      <c r="X249" s="21"/>
      <c r="Y249" s="13">
        <v>1</v>
      </c>
      <c r="Z249" s="21">
        <v>1900</v>
      </c>
      <c r="AA249" s="21">
        <f t="shared" si="34"/>
        <v>475</v>
      </c>
      <c r="AB249" s="21">
        <f t="shared" si="35"/>
        <v>1425</v>
      </c>
      <c r="AC249" s="135">
        <v>1900</v>
      </c>
      <c r="AD249" s="21"/>
      <c r="AE249" s="76"/>
      <c r="AF249" s="15"/>
    </row>
    <row r="250" spans="1:32" s="11" customFormat="1" x14ac:dyDescent="0.3">
      <c r="A250" s="75">
        <v>3294</v>
      </c>
      <c r="B250" s="12" t="s">
        <v>222</v>
      </c>
      <c r="C250" s="12" t="s">
        <v>343</v>
      </c>
      <c r="D250" s="102">
        <v>160</v>
      </c>
      <c r="E250" s="102">
        <v>0</v>
      </c>
      <c r="F250" s="103">
        <v>211200</v>
      </c>
      <c r="G250" s="21">
        <f>VLOOKUP(A250*1,Sheet1!$A$2:$V$362,22,0)</f>
        <v>45540</v>
      </c>
      <c r="H250" s="124">
        <f t="shared" si="36"/>
        <v>52800</v>
      </c>
      <c r="I250" s="125">
        <f t="shared" si="37"/>
        <v>7260</v>
      </c>
      <c r="J250" s="21">
        <f t="shared" si="33"/>
        <v>158400</v>
      </c>
      <c r="K250" s="21"/>
      <c r="L250" s="82"/>
      <c r="M250" s="21"/>
      <c r="N250" s="21"/>
      <c r="O250" s="21">
        <v>211200</v>
      </c>
      <c r="P250" s="21"/>
      <c r="Q250" s="102">
        <v>2</v>
      </c>
      <c r="R250" s="103">
        <v>600</v>
      </c>
      <c r="S250" s="21">
        <f>IFERROR(VLOOKUP(A250*1,Sheet1!$A$365:$V$533,22,0),0)</f>
        <v>0</v>
      </c>
      <c r="T250" s="21">
        <f t="shared" si="30"/>
        <v>150</v>
      </c>
      <c r="U250" s="21">
        <f t="shared" si="31"/>
        <v>150</v>
      </c>
      <c r="V250" s="21">
        <f t="shared" si="32"/>
        <v>450</v>
      </c>
      <c r="W250" s="21">
        <v>600</v>
      </c>
      <c r="X250" s="21"/>
      <c r="Y250" s="13">
        <v>0</v>
      </c>
      <c r="Z250" s="21">
        <v>0</v>
      </c>
      <c r="AA250" s="21">
        <f t="shared" si="34"/>
        <v>0</v>
      </c>
      <c r="AB250" s="21">
        <f t="shared" si="35"/>
        <v>0</v>
      </c>
      <c r="AC250" s="135">
        <v>0</v>
      </c>
      <c r="AD250" s="21"/>
      <c r="AE250" s="76"/>
      <c r="AF250" s="15"/>
    </row>
    <row r="251" spans="1:32" s="11" customFormat="1" x14ac:dyDescent="0.3">
      <c r="A251" s="75">
        <v>3295</v>
      </c>
      <c r="B251" s="12" t="s">
        <v>223</v>
      </c>
      <c r="C251" s="12" t="s">
        <v>343</v>
      </c>
      <c r="D251" s="102">
        <v>14</v>
      </c>
      <c r="E251" s="102">
        <v>0</v>
      </c>
      <c r="F251" s="103">
        <v>18480</v>
      </c>
      <c r="G251" s="21">
        <f>VLOOKUP(A251*1,Sheet1!$A$2:$V$362,22,0)</f>
        <v>6600</v>
      </c>
      <c r="H251" s="124">
        <f t="shared" si="36"/>
        <v>4620</v>
      </c>
      <c r="I251" s="125">
        <f t="shared" si="37"/>
        <v>-1980</v>
      </c>
      <c r="J251" s="21">
        <f t="shared" si="33"/>
        <v>13860</v>
      </c>
      <c r="K251" s="21"/>
      <c r="L251" s="82"/>
      <c r="M251" s="21"/>
      <c r="N251" s="21"/>
      <c r="O251" s="21">
        <v>18480</v>
      </c>
      <c r="P251" s="21"/>
      <c r="Q251" s="102">
        <v>1</v>
      </c>
      <c r="R251" s="103">
        <v>300</v>
      </c>
      <c r="S251" s="21">
        <f>IFERROR(VLOOKUP(A251*1,Sheet1!$A$365:$V$533,22,0),0)</f>
        <v>75</v>
      </c>
      <c r="T251" s="21">
        <f t="shared" si="30"/>
        <v>75</v>
      </c>
      <c r="U251" s="21">
        <f t="shared" si="31"/>
        <v>0</v>
      </c>
      <c r="V251" s="21">
        <f t="shared" si="32"/>
        <v>225</v>
      </c>
      <c r="W251" s="21">
        <v>300</v>
      </c>
      <c r="X251" s="21"/>
      <c r="Y251" s="13">
        <v>5</v>
      </c>
      <c r="Z251" s="21">
        <v>9500</v>
      </c>
      <c r="AA251" s="21">
        <f t="shared" si="34"/>
        <v>2375</v>
      </c>
      <c r="AB251" s="21">
        <f t="shared" si="35"/>
        <v>7125</v>
      </c>
      <c r="AC251" s="135">
        <v>9500</v>
      </c>
      <c r="AD251" s="21"/>
      <c r="AE251" s="76"/>
      <c r="AF251" s="15"/>
    </row>
    <row r="252" spans="1:32" s="11" customFormat="1" x14ac:dyDescent="0.3">
      <c r="A252" s="75">
        <v>3296</v>
      </c>
      <c r="B252" s="12" t="s">
        <v>224</v>
      </c>
      <c r="C252" s="12" t="s">
        <v>343</v>
      </c>
      <c r="D252" s="102">
        <v>81</v>
      </c>
      <c r="E252" s="102">
        <v>0</v>
      </c>
      <c r="F252" s="103">
        <v>106920</v>
      </c>
      <c r="G252" s="21">
        <f>VLOOKUP(A252*1,Sheet1!$A$2:$V$362,22,0)</f>
        <v>25740</v>
      </c>
      <c r="H252" s="124">
        <f t="shared" si="36"/>
        <v>26730</v>
      </c>
      <c r="I252" s="125">
        <f t="shared" si="37"/>
        <v>990</v>
      </c>
      <c r="J252" s="21">
        <f t="shared" si="33"/>
        <v>80190</v>
      </c>
      <c r="K252" s="21"/>
      <c r="L252" s="82"/>
      <c r="M252" s="21"/>
      <c r="N252" s="21"/>
      <c r="O252" s="21">
        <v>106920</v>
      </c>
      <c r="P252" s="21"/>
      <c r="Q252" s="102">
        <v>0</v>
      </c>
      <c r="R252" s="103">
        <v>0</v>
      </c>
      <c r="S252" s="21">
        <f>IFERROR(VLOOKUP(A252*1,Sheet1!$A$365:$V$533,22,0),0)</f>
        <v>0</v>
      </c>
      <c r="T252" s="21">
        <f t="shared" si="30"/>
        <v>0</v>
      </c>
      <c r="U252" s="21">
        <f t="shared" si="31"/>
        <v>0</v>
      </c>
      <c r="V252" s="21">
        <f t="shared" si="32"/>
        <v>0</v>
      </c>
      <c r="W252" s="21">
        <v>0</v>
      </c>
      <c r="X252" s="21"/>
      <c r="Y252" s="13">
        <v>8</v>
      </c>
      <c r="Z252" s="21">
        <v>15200</v>
      </c>
      <c r="AA252" s="21">
        <f t="shared" si="34"/>
        <v>3800</v>
      </c>
      <c r="AB252" s="21">
        <f t="shared" si="35"/>
        <v>11400</v>
      </c>
      <c r="AC252" s="135">
        <v>15200</v>
      </c>
      <c r="AD252" s="21"/>
      <c r="AE252" s="76"/>
      <c r="AF252" s="15"/>
    </row>
    <row r="253" spans="1:32" s="11" customFormat="1" x14ac:dyDescent="0.3">
      <c r="A253" s="75">
        <v>3297</v>
      </c>
      <c r="B253" s="12" t="s">
        <v>225</v>
      </c>
      <c r="C253" s="12" t="s">
        <v>343</v>
      </c>
      <c r="D253" s="102">
        <v>82</v>
      </c>
      <c r="E253" s="102">
        <v>0</v>
      </c>
      <c r="F253" s="103">
        <v>108240</v>
      </c>
      <c r="G253" s="21">
        <f>VLOOKUP(A253*1,Sheet1!$A$2:$V$362,22,0)</f>
        <v>26730</v>
      </c>
      <c r="H253" s="124">
        <f t="shared" si="36"/>
        <v>27060</v>
      </c>
      <c r="I253" s="125">
        <f t="shared" si="37"/>
        <v>330</v>
      </c>
      <c r="J253" s="21">
        <f t="shared" si="33"/>
        <v>81180</v>
      </c>
      <c r="K253" s="21"/>
      <c r="L253" s="82"/>
      <c r="M253" s="21"/>
      <c r="N253" s="21"/>
      <c r="O253" s="21">
        <v>108240</v>
      </c>
      <c r="P253" s="21"/>
      <c r="Q253" s="102">
        <v>0</v>
      </c>
      <c r="R253" s="103">
        <v>0</v>
      </c>
      <c r="S253" s="21">
        <f>IFERROR(VLOOKUP(A253*1,Sheet1!$A$365:$V$533,22,0),0)</f>
        <v>0</v>
      </c>
      <c r="T253" s="21">
        <f t="shared" si="30"/>
        <v>0</v>
      </c>
      <c r="U253" s="21">
        <f t="shared" si="31"/>
        <v>0</v>
      </c>
      <c r="V253" s="21">
        <f t="shared" si="32"/>
        <v>0</v>
      </c>
      <c r="W253" s="21">
        <v>0</v>
      </c>
      <c r="X253" s="21"/>
      <c r="Y253" s="13">
        <v>6</v>
      </c>
      <c r="Z253" s="21">
        <v>11400</v>
      </c>
      <c r="AA253" s="21">
        <f t="shared" si="34"/>
        <v>2850</v>
      </c>
      <c r="AB253" s="21">
        <f t="shared" si="35"/>
        <v>8550</v>
      </c>
      <c r="AC253" s="135">
        <v>11400</v>
      </c>
      <c r="AD253" s="21"/>
      <c r="AE253" s="76"/>
      <c r="AF253" s="15"/>
    </row>
    <row r="254" spans="1:32" s="11" customFormat="1" x14ac:dyDescent="0.3">
      <c r="A254" s="75">
        <v>3298</v>
      </c>
      <c r="B254" s="12" t="s">
        <v>226</v>
      </c>
      <c r="C254" s="12" t="s">
        <v>343</v>
      </c>
      <c r="D254" s="102">
        <v>19</v>
      </c>
      <c r="E254" s="102">
        <v>0</v>
      </c>
      <c r="F254" s="103">
        <v>25080</v>
      </c>
      <c r="G254" s="21">
        <f>VLOOKUP(A254*1,Sheet1!$A$2:$V$362,22,0)</f>
        <v>6600</v>
      </c>
      <c r="H254" s="124">
        <f t="shared" si="36"/>
        <v>6270</v>
      </c>
      <c r="I254" s="125">
        <f t="shared" si="37"/>
        <v>-330</v>
      </c>
      <c r="J254" s="21">
        <f t="shared" si="33"/>
        <v>18810</v>
      </c>
      <c r="K254" s="21"/>
      <c r="L254" s="82"/>
      <c r="M254" s="21"/>
      <c r="N254" s="21"/>
      <c r="O254" s="21">
        <v>25080</v>
      </c>
      <c r="P254" s="21"/>
      <c r="Q254" s="102">
        <v>0</v>
      </c>
      <c r="R254" s="103">
        <v>0</v>
      </c>
      <c r="S254" s="21">
        <f>IFERROR(VLOOKUP(A254*1,Sheet1!$A$365:$V$533,22,0),0)</f>
        <v>0</v>
      </c>
      <c r="T254" s="21">
        <f t="shared" si="30"/>
        <v>0</v>
      </c>
      <c r="U254" s="21">
        <f t="shared" si="31"/>
        <v>0</v>
      </c>
      <c r="V254" s="21">
        <f t="shared" si="32"/>
        <v>0</v>
      </c>
      <c r="W254" s="21">
        <v>0</v>
      </c>
      <c r="X254" s="21"/>
      <c r="Y254" s="13">
        <v>1</v>
      </c>
      <c r="Z254" s="21">
        <v>1900</v>
      </c>
      <c r="AA254" s="21">
        <f t="shared" si="34"/>
        <v>475</v>
      </c>
      <c r="AB254" s="21">
        <f t="shared" si="35"/>
        <v>1425</v>
      </c>
      <c r="AC254" s="135">
        <v>1900</v>
      </c>
      <c r="AD254" s="21"/>
      <c r="AE254" s="76"/>
      <c r="AF254" s="15"/>
    </row>
    <row r="255" spans="1:32" s="11" customFormat="1" x14ac:dyDescent="0.3">
      <c r="A255" s="75">
        <v>3299</v>
      </c>
      <c r="B255" s="12" t="s">
        <v>227</v>
      </c>
      <c r="C255" s="12" t="s">
        <v>348</v>
      </c>
      <c r="D255" s="102">
        <v>64</v>
      </c>
      <c r="E255" s="102">
        <v>0</v>
      </c>
      <c r="F255" s="103">
        <v>84480</v>
      </c>
      <c r="G255" s="21">
        <f>VLOOKUP(A255*1,Sheet1!$A$2:$V$362,22,0)</f>
        <v>20790</v>
      </c>
      <c r="H255" s="124">
        <f t="shared" si="36"/>
        <v>21120</v>
      </c>
      <c r="I255" s="125">
        <f t="shared" si="37"/>
        <v>330</v>
      </c>
      <c r="J255" s="21">
        <f t="shared" si="33"/>
        <v>63360</v>
      </c>
      <c r="K255" s="21"/>
      <c r="L255" s="82"/>
      <c r="M255" s="21"/>
      <c r="N255" s="21"/>
      <c r="O255" s="21">
        <v>84480</v>
      </c>
      <c r="P255" s="21"/>
      <c r="Q255" s="102">
        <v>2</v>
      </c>
      <c r="R255" s="103">
        <v>600</v>
      </c>
      <c r="S255" s="21">
        <f>IFERROR(VLOOKUP(A255*1,Sheet1!$A$365:$V$533,22,0),0)</f>
        <v>150</v>
      </c>
      <c r="T255" s="21">
        <f t="shared" si="30"/>
        <v>150</v>
      </c>
      <c r="U255" s="21">
        <f t="shared" si="31"/>
        <v>0</v>
      </c>
      <c r="V255" s="21">
        <f t="shared" si="32"/>
        <v>450</v>
      </c>
      <c r="W255" s="21">
        <v>600</v>
      </c>
      <c r="X255" s="21"/>
      <c r="Y255" s="13">
        <v>3</v>
      </c>
      <c r="Z255" s="21">
        <v>5700</v>
      </c>
      <c r="AA255" s="21">
        <f t="shared" si="34"/>
        <v>1425</v>
      </c>
      <c r="AB255" s="21">
        <f t="shared" si="35"/>
        <v>4275</v>
      </c>
      <c r="AC255" s="135">
        <v>5700</v>
      </c>
      <c r="AD255" s="21"/>
      <c r="AE255" s="76"/>
      <c r="AF255" s="15"/>
    </row>
    <row r="256" spans="1:32" s="11" customFormat="1" x14ac:dyDescent="0.3">
      <c r="A256" s="75">
        <v>3303</v>
      </c>
      <c r="B256" s="12" t="s">
        <v>228</v>
      </c>
      <c r="C256" s="12" t="s">
        <v>348</v>
      </c>
      <c r="D256" s="102">
        <v>8</v>
      </c>
      <c r="E256" s="102">
        <v>0</v>
      </c>
      <c r="F256" s="103">
        <v>10560</v>
      </c>
      <c r="G256" s="21">
        <f>VLOOKUP(A256*1,Sheet1!$A$2:$V$362,22,0)</f>
        <v>3630</v>
      </c>
      <c r="H256" s="124">
        <f t="shared" si="36"/>
        <v>2640</v>
      </c>
      <c r="I256" s="125">
        <f t="shared" si="37"/>
        <v>-990</v>
      </c>
      <c r="J256" s="21">
        <f t="shared" si="33"/>
        <v>7920</v>
      </c>
      <c r="K256" s="21"/>
      <c r="L256" s="82"/>
      <c r="M256" s="21"/>
      <c r="N256" s="21"/>
      <c r="O256" s="21">
        <v>10560</v>
      </c>
      <c r="P256" s="21"/>
      <c r="Q256" s="102">
        <v>2</v>
      </c>
      <c r="R256" s="103">
        <v>600</v>
      </c>
      <c r="S256" s="21">
        <f>IFERROR(VLOOKUP(A256*1,Sheet1!$A$365:$V$533,22,0),0)</f>
        <v>150</v>
      </c>
      <c r="T256" s="21">
        <f t="shared" si="30"/>
        <v>150</v>
      </c>
      <c r="U256" s="21">
        <f t="shared" si="31"/>
        <v>0</v>
      </c>
      <c r="V256" s="21">
        <f t="shared" si="32"/>
        <v>450</v>
      </c>
      <c r="W256" s="21">
        <v>600</v>
      </c>
      <c r="X256" s="21"/>
      <c r="Y256" s="13">
        <v>1</v>
      </c>
      <c r="Z256" s="21">
        <v>1900</v>
      </c>
      <c r="AA256" s="21">
        <f t="shared" si="34"/>
        <v>475</v>
      </c>
      <c r="AB256" s="21">
        <f t="shared" si="35"/>
        <v>1425</v>
      </c>
      <c r="AC256" s="135">
        <v>1900</v>
      </c>
      <c r="AD256" s="21"/>
      <c r="AE256" s="76"/>
      <c r="AF256" s="15"/>
    </row>
    <row r="257" spans="1:32" s="11" customFormat="1" x14ac:dyDescent="0.3">
      <c r="A257" s="75">
        <v>3307</v>
      </c>
      <c r="B257" s="12" t="s">
        <v>406</v>
      </c>
      <c r="C257" s="12" t="s">
        <v>348</v>
      </c>
      <c r="D257" s="102">
        <v>10</v>
      </c>
      <c r="E257" s="102">
        <v>0</v>
      </c>
      <c r="F257" s="103">
        <v>13200</v>
      </c>
      <c r="G257" s="21">
        <f>VLOOKUP(A257*1,Sheet1!$A$2:$V$362,22,0)</f>
        <v>3630</v>
      </c>
      <c r="H257" s="124">
        <f t="shared" si="36"/>
        <v>3300</v>
      </c>
      <c r="I257" s="125">
        <f t="shared" si="37"/>
        <v>-330</v>
      </c>
      <c r="J257" s="21">
        <f t="shared" si="33"/>
        <v>9900</v>
      </c>
      <c r="K257" s="21"/>
      <c r="L257" s="82"/>
      <c r="M257" s="21"/>
      <c r="N257" s="21"/>
      <c r="O257" s="21">
        <v>13200</v>
      </c>
      <c r="P257" s="21"/>
      <c r="Q257" s="102">
        <v>0</v>
      </c>
      <c r="R257" s="103">
        <v>0</v>
      </c>
      <c r="S257" s="21">
        <f>IFERROR(VLOOKUP(A257*1,Sheet1!$A$365:$V$533,22,0),0)</f>
        <v>75</v>
      </c>
      <c r="T257" s="21">
        <f t="shared" si="30"/>
        <v>0</v>
      </c>
      <c r="U257" s="21">
        <f t="shared" si="31"/>
        <v>-75</v>
      </c>
      <c r="V257" s="21">
        <f t="shared" si="32"/>
        <v>0</v>
      </c>
      <c r="W257" s="21">
        <v>0</v>
      </c>
      <c r="X257" s="21"/>
      <c r="Y257" s="13">
        <v>1</v>
      </c>
      <c r="Z257" s="21">
        <v>1900</v>
      </c>
      <c r="AA257" s="21">
        <f t="shared" si="34"/>
        <v>475</v>
      </c>
      <c r="AB257" s="21">
        <f t="shared" si="35"/>
        <v>1425</v>
      </c>
      <c r="AC257" s="135">
        <v>1900</v>
      </c>
      <c r="AD257" s="21"/>
      <c r="AE257" s="76"/>
      <c r="AF257" s="15"/>
    </row>
    <row r="258" spans="1:32" s="11" customFormat="1" x14ac:dyDescent="0.3">
      <c r="A258" s="75">
        <v>3308</v>
      </c>
      <c r="B258" s="12" t="s">
        <v>229</v>
      </c>
      <c r="C258" s="12" t="s">
        <v>348</v>
      </c>
      <c r="D258" s="102">
        <v>8</v>
      </c>
      <c r="E258" s="102">
        <v>0</v>
      </c>
      <c r="F258" s="103">
        <v>10560</v>
      </c>
      <c r="G258" s="21">
        <f>VLOOKUP(A258*1,Sheet1!$A$2:$V$362,22,0)</f>
        <v>2310</v>
      </c>
      <c r="H258" s="124">
        <f t="shared" si="36"/>
        <v>2640</v>
      </c>
      <c r="I258" s="125">
        <f t="shared" si="37"/>
        <v>330</v>
      </c>
      <c r="J258" s="21">
        <f t="shared" si="33"/>
        <v>7920</v>
      </c>
      <c r="K258" s="21"/>
      <c r="L258" s="82"/>
      <c r="M258" s="21"/>
      <c r="N258" s="21"/>
      <c r="O258" s="21">
        <v>10560</v>
      </c>
      <c r="P258" s="21"/>
      <c r="Q258" s="102">
        <v>0</v>
      </c>
      <c r="R258" s="103">
        <v>0</v>
      </c>
      <c r="S258" s="21">
        <f>IFERROR(VLOOKUP(A258*1,Sheet1!$A$365:$V$533,22,0),0)</f>
        <v>0</v>
      </c>
      <c r="T258" s="21">
        <f t="shared" si="30"/>
        <v>0</v>
      </c>
      <c r="U258" s="21">
        <f t="shared" si="31"/>
        <v>0</v>
      </c>
      <c r="V258" s="21">
        <f t="shared" si="32"/>
        <v>0</v>
      </c>
      <c r="W258" s="21">
        <v>0</v>
      </c>
      <c r="X258" s="21"/>
      <c r="Y258" s="13">
        <v>0</v>
      </c>
      <c r="Z258" s="21">
        <v>0</v>
      </c>
      <c r="AA258" s="21">
        <f t="shared" si="34"/>
        <v>0</v>
      </c>
      <c r="AB258" s="21">
        <f t="shared" si="35"/>
        <v>0</v>
      </c>
      <c r="AC258" s="135">
        <v>0</v>
      </c>
      <c r="AD258" s="21"/>
      <c r="AE258" s="76"/>
      <c r="AF258" s="15"/>
    </row>
    <row r="259" spans="1:32" s="11" customFormat="1" x14ac:dyDescent="0.3">
      <c r="A259" s="75">
        <v>3309</v>
      </c>
      <c r="B259" s="12" t="s">
        <v>230</v>
      </c>
      <c r="C259" s="12" t="s">
        <v>348</v>
      </c>
      <c r="D259" s="102">
        <v>22</v>
      </c>
      <c r="E259" s="102">
        <v>0</v>
      </c>
      <c r="F259" s="103">
        <v>29040</v>
      </c>
      <c r="G259" s="21">
        <f>VLOOKUP(A259*1,Sheet1!$A$2:$V$362,22,0)</f>
        <v>5280</v>
      </c>
      <c r="H259" s="124">
        <f t="shared" si="36"/>
        <v>7260</v>
      </c>
      <c r="I259" s="125">
        <f t="shared" si="37"/>
        <v>1980</v>
      </c>
      <c r="J259" s="21">
        <f t="shared" si="33"/>
        <v>21780</v>
      </c>
      <c r="K259" s="21"/>
      <c r="L259" s="82"/>
      <c r="M259" s="21"/>
      <c r="N259" s="21"/>
      <c r="O259" s="21">
        <v>29040</v>
      </c>
      <c r="P259" s="21"/>
      <c r="Q259" s="102">
        <v>0</v>
      </c>
      <c r="R259" s="103">
        <v>0</v>
      </c>
      <c r="S259" s="21">
        <f>IFERROR(VLOOKUP(A259*1,Sheet1!$A$365:$V$533,22,0),0)</f>
        <v>0</v>
      </c>
      <c r="T259" s="21">
        <f t="shared" si="30"/>
        <v>0</v>
      </c>
      <c r="U259" s="21">
        <f t="shared" si="31"/>
        <v>0</v>
      </c>
      <c r="V259" s="21">
        <f t="shared" si="32"/>
        <v>0</v>
      </c>
      <c r="W259" s="21">
        <v>0</v>
      </c>
      <c r="X259" s="21"/>
      <c r="Y259" s="13">
        <v>2</v>
      </c>
      <c r="Z259" s="21">
        <v>3800</v>
      </c>
      <c r="AA259" s="21">
        <f t="shared" si="34"/>
        <v>950</v>
      </c>
      <c r="AB259" s="21">
        <f t="shared" si="35"/>
        <v>2850</v>
      </c>
      <c r="AC259" s="135">
        <v>3800</v>
      </c>
      <c r="AD259" s="21"/>
      <c r="AE259" s="76"/>
      <c r="AF259" s="15"/>
    </row>
    <row r="260" spans="1:32" s="11" customFormat="1" x14ac:dyDescent="0.3">
      <c r="A260" s="75">
        <v>3312</v>
      </c>
      <c r="B260" s="12" t="s">
        <v>231</v>
      </c>
      <c r="C260" s="12" t="s">
        <v>348</v>
      </c>
      <c r="D260" s="102">
        <v>10</v>
      </c>
      <c r="E260" s="102">
        <v>0</v>
      </c>
      <c r="F260" s="103">
        <v>13200</v>
      </c>
      <c r="G260" s="21">
        <f>VLOOKUP(A260*1,Sheet1!$A$2:$V$362,22,0)</f>
        <v>4290</v>
      </c>
      <c r="H260" s="124">
        <f t="shared" si="36"/>
        <v>3300</v>
      </c>
      <c r="I260" s="125">
        <f t="shared" si="37"/>
        <v>-990</v>
      </c>
      <c r="J260" s="21">
        <f t="shared" si="33"/>
        <v>9900</v>
      </c>
      <c r="K260" s="21"/>
      <c r="L260" s="82"/>
      <c r="M260" s="21"/>
      <c r="N260" s="21"/>
      <c r="O260" s="21">
        <v>13200</v>
      </c>
      <c r="P260" s="21"/>
      <c r="Q260" s="102">
        <v>0</v>
      </c>
      <c r="R260" s="103">
        <v>0</v>
      </c>
      <c r="S260" s="21">
        <f>IFERROR(VLOOKUP(A260*1,Sheet1!$A$365:$V$533,22,0),0)</f>
        <v>0</v>
      </c>
      <c r="T260" s="21">
        <f t="shared" si="30"/>
        <v>0</v>
      </c>
      <c r="U260" s="21">
        <f t="shared" si="31"/>
        <v>0</v>
      </c>
      <c r="V260" s="21">
        <f t="shared" si="32"/>
        <v>0</v>
      </c>
      <c r="W260" s="21">
        <v>0</v>
      </c>
      <c r="X260" s="21"/>
      <c r="Y260" s="13">
        <v>2</v>
      </c>
      <c r="Z260" s="21">
        <v>3800</v>
      </c>
      <c r="AA260" s="21">
        <f t="shared" si="34"/>
        <v>950</v>
      </c>
      <c r="AB260" s="21">
        <f t="shared" si="35"/>
        <v>2850</v>
      </c>
      <c r="AC260" s="135">
        <v>3800</v>
      </c>
      <c r="AD260" s="21"/>
      <c r="AE260" s="76"/>
      <c r="AF260" s="15"/>
    </row>
    <row r="261" spans="1:32" s="11" customFormat="1" x14ac:dyDescent="0.3">
      <c r="A261" s="75">
        <v>3313</v>
      </c>
      <c r="B261" s="12" t="s">
        <v>232</v>
      </c>
      <c r="C261" s="12" t="s">
        <v>348</v>
      </c>
      <c r="D261" s="102">
        <v>8</v>
      </c>
      <c r="E261" s="102">
        <v>0</v>
      </c>
      <c r="F261" s="103">
        <v>10560</v>
      </c>
      <c r="G261" s="21">
        <f>VLOOKUP(A261*1,Sheet1!$A$2:$V$362,22,0)</f>
        <v>4620</v>
      </c>
      <c r="H261" s="124">
        <f t="shared" si="36"/>
        <v>2640</v>
      </c>
      <c r="I261" s="125">
        <f t="shared" si="37"/>
        <v>-1980</v>
      </c>
      <c r="J261" s="21">
        <f t="shared" si="33"/>
        <v>7920</v>
      </c>
      <c r="K261" s="21"/>
      <c r="L261" s="82"/>
      <c r="M261" s="21"/>
      <c r="N261" s="21"/>
      <c r="O261" s="21">
        <v>10560</v>
      </c>
      <c r="P261" s="21"/>
      <c r="Q261" s="102">
        <v>0</v>
      </c>
      <c r="R261" s="103">
        <v>0</v>
      </c>
      <c r="S261" s="21">
        <f>IFERROR(VLOOKUP(A261*1,Sheet1!$A$365:$V$533,22,0),0)</f>
        <v>0</v>
      </c>
      <c r="T261" s="21">
        <f t="shared" si="30"/>
        <v>0</v>
      </c>
      <c r="U261" s="21">
        <f t="shared" si="31"/>
        <v>0</v>
      </c>
      <c r="V261" s="21">
        <f t="shared" si="32"/>
        <v>0</v>
      </c>
      <c r="W261" s="21">
        <v>0</v>
      </c>
      <c r="X261" s="21"/>
      <c r="Y261" s="13">
        <v>0</v>
      </c>
      <c r="Z261" s="21">
        <v>0</v>
      </c>
      <c r="AA261" s="21">
        <f t="shared" si="34"/>
        <v>0</v>
      </c>
      <c r="AB261" s="21">
        <f t="shared" si="35"/>
        <v>0</v>
      </c>
      <c r="AC261" s="135">
        <v>0</v>
      </c>
      <c r="AD261" s="21"/>
      <c r="AE261" s="76"/>
      <c r="AF261" s="15"/>
    </row>
    <row r="262" spans="1:32" s="11" customFormat="1" x14ac:dyDescent="0.3">
      <c r="A262" s="75">
        <v>3314</v>
      </c>
      <c r="B262" s="12" t="s">
        <v>233</v>
      </c>
      <c r="C262" s="12" t="s">
        <v>348</v>
      </c>
      <c r="D262" s="102">
        <v>7</v>
      </c>
      <c r="E262" s="102">
        <v>0</v>
      </c>
      <c r="F262" s="103">
        <v>9240</v>
      </c>
      <c r="G262" s="21">
        <f>VLOOKUP(A262*1,Sheet1!$A$2:$V$362,22,0)</f>
        <v>3630</v>
      </c>
      <c r="H262" s="124">
        <f t="shared" si="36"/>
        <v>2310</v>
      </c>
      <c r="I262" s="125">
        <f t="shared" si="37"/>
        <v>-1320</v>
      </c>
      <c r="J262" s="21">
        <f t="shared" si="33"/>
        <v>6930</v>
      </c>
      <c r="K262" s="21"/>
      <c r="L262" s="82"/>
      <c r="M262" s="21"/>
      <c r="N262" s="21"/>
      <c r="O262" s="21">
        <v>9240</v>
      </c>
      <c r="P262" s="21"/>
      <c r="Q262" s="102">
        <v>0</v>
      </c>
      <c r="R262" s="103">
        <v>0</v>
      </c>
      <c r="S262" s="21">
        <f>IFERROR(VLOOKUP(A262*1,Sheet1!$A$365:$V$533,22,0),0)</f>
        <v>0</v>
      </c>
      <c r="T262" s="21">
        <f t="shared" ref="T262:T325" si="38">(3/12)*R262</f>
        <v>0</v>
      </c>
      <c r="U262" s="21">
        <f t="shared" ref="U262:U325" si="39">T262-S262</f>
        <v>0</v>
      </c>
      <c r="V262" s="21">
        <f t="shared" ref="V262:V325" si="40">R262-T262</f>
        <v>0</v>
      </c>
      <c r="W262" s="21">
        <v>0</v>
      </c>
      <c r="X262" s="21"/>
      <c r="Y262" s="13">
        <v>1</v>
      </c>
      <c r="Z262" s="21">
        <v>1900</v>
      </c>
      <c r="AA262" s="21">
        <f t="shared" si="34"/>
        <v>475</v>
      </c>
      <c r="AB262" s="21">
        <f t="shared" si="35"/>
        <v>1425</v>
      </c>
      <c r="AC262" s="135">
        <v>1900</v>
      </c>
      <c r="AD262" s="21"/>
      <c r="AE262" s="76"/>
      <c r="AF262" s="15"/>
    </row>
    <row r="263" spans="1:32" s="11" customFormat="1" x14ac:dyDescent="0.3">
      <c r="A263" s="75">
        <v>3317</v>
      </c>
      <c r="B263" s="12" t="s">
        <v>407</v>
      </c>
      <c r="C263" s="12" t="s">
        <v>348</v>
      </c>
      <c r="D263" s="102">
        <v>10</v>
      </c>
      <c r="E263" s="102">
        <v>0</v>
      </c>
      <c r="F263" s="103">
        <v>13200</v>
      </c>
      <c r="G263" s="21">
        <f>VLOOKUP(A263*1,Sheet1!$A$2:$V$362,22,0)</f>
        <v>3300</v>
      </c>
      <c r="H263" s="124">
        <f t="shared" si="36"/>
        <v>3300</v>
      </c>
      <c r="I263" s="125">
        <f t="shared" si="37"/>
        <v>0</v>
      </c>
      <c r="J263" s="21">
        <f t="shared" si="33"/>
        <v>9900</v>
      </c>
      <c r="K263" s="21"/>
      <c r="L263" s="82"/>
      <c r="M263" s="21"/>
      <c r="N263" s="21"/>
      <c r="O263" s="21">
        <v>13200</v>
      </c>
      <c r="P263" s="21"/>
      <c r="Q263" s="102">
        <v>0</v>
      </c>
      <c r="R263" s="103">
        <v>0</v>
      </c>
      <c r="S263" s="21">
        <f>IFERROR(VLOOKUP(A263*1,Sheet1!$A$365:$V$533,22,0),0)</f>
        <v>150</v>
      </c>
      <c r="T263" s="21">
        <f t="shared" si="38"/>
        <v>0</v>
      </c>
      <c r="U263" s="21">
        <f t="shared" si="39"/>
        <v>-150</v>
      </c>
      <c r="V263" s="21">
        <f t="shared" si="40"/>
        <v>0</v>
      </c>
      <c r="W263" s="21">
        <v>0</v>
      </c>
      <c r="X263" s="21"/>
      <c r="Y263" s="13">
        <v>4</v>
      </c>
      <c r="Z263" s="21">
        <v>7600</v>
      </c>
      <c r="AA263" s="21">
        <f t="shared" si="34"/>
        <v>1900</v>
      </c>
      <c r="AB263" s="21">
        <f t="shared" si="35"/>
        <v>5700</v>
      </c>
      <c r="AC263" s="135">
        <v>7600</v>
      </c>
      <c r="AD263" s="21"/>
      <c r="AE263" s="76"/>
      <c r="AF263" s="15"/>
    </row>
    <row r="264" spans="1:32" s="11" customFormat="1" x14ac:dyDescent="0.3">
      <c r="A264" s="75">
        <v>3318</v>
      </c>
      <c r="B264" s="12" t="s">
        <v>234</v>
      </c>
      <c r="C264" s="12" t="s">
        <v>348</v>
      </c>
      <c r="D264" s="102">
        <v>6</v>
      </c>
      <c r="E264" s="102">
        <v>0</v>
      </c>
      <c r="F264" s="103">
        <v>7920</v>
      </c>
      <c r="G264" s="21">
        <f>VLOOKUP(A264*1,Sheet1!$A$2:$V$362,22,0)</f>
        <v>2640</v>
      </c>
      <c r="H264" s="124">
        <f t="shared" si="36"/>
        <v>1980</v>
      </c>
      <c r="I264" s="125">
        <f t="shared" si="37"/>
        <v>-660</v>
      </c>
      <c r="J264" s="21">
        <f t="shared" ref="J264:J325" si="41">F264-H264</f>
        <v>5940</v>
      </c>
      <c r="K264" s="21"/>
      <c r="L264" s="82"/>
      <c r="M264" s="21"/>
      <c r="N264" s="21"/>
      <c r="O264" s="21">
        <v>7920</v>
      </c>
      <c r="P264" s="21"/>
      <c r="Q264" s="102">
        <v>2</v>
      </c>
      <c r="R264" s="103">
        <v>600</v>
      </c>
      <c r="S264" s="21">
        <f>IFERROR(VLOOKUP(A264*1,Sheet1!$A$365:$V$533,22,0),0)</f>
        <v>150</v>
      </c>
      <c r="T264" s="21">
        <f t="shared" si="38"/>
        <v>150</v>
      </c>
      <c r="U264" s="21">
        <f t="shared" si="39"/>
        <v>0</v>
      </c>
      <c r="V264" s="21">
        <f t="shared" si="40"/>
        <v>450</v>
      </c>
      <c r="W264" s="21">
        <v>600</v>
      </c>
      <c r="X264" s="21"/>
      <c r="Y264" s="13">
        <v>3</v>
      </c>
      <c r="Z264" s="21">
        <v>5700</v>
      </c>
      <c r="AA264" s="21">
        <f t="shared" si="34"/>
        <v>1425</v>
      </c>
      <c r="AB264" s="21">
        <f t="shared" si="35"/>
        <v>4275</v>
      </c>
      <c r="AC264" s="135">
        <v>5700</v>
      </c>
      <c r="AD264" s="21"/>
      <c r="AE264" s="76"/>
      <c r="AF264" s="15"/>
    </row>
    <row r="265" spans="1:32" s="11" customFormat="1" x14ac:dyDescent="0.3">
      <c r="A265" s="75">
        <v>3320</v>
      </c>
      <c r="B265" s="12" t="s">
        <v>235</v>
      </c>
      <c r="C265" s="12" t="s">
        <v>348</v>
      </c>
      <c r="D265" s="102">
        <v>48</v>
      </c>
      <c r="E265" s="102">
        <v>0</v>
      </c>
      <c r="F265" s="103">
        <v>63360</v>
      </c>
      <c r="G265" s="21">
        <f>VLOOKUP(A265*1,Sheet1!$A$2:$V$362,22,0)</f>
        <v>18150</v>
      </c>
      <c r="H265" s="124">
        <f t="shared" si="36"/>
        <v>15840</v>
      </c>
      <c r="I265" s="125">
        <f t="shared" si="37"/>
        <v>-2310</v>
      </c>
      <c r="J265" s="21">
        <f t="shared" si="41"/>
        <v>47520</v>
      </c>
      <c r="K265" s="21"/>
      <c r="L265" s="82"/>
      <c r="M265" s="21"/>
      <c r="N265" s="21"/>
      <c r="O265" s="21">
        <v>63360</v>
      </c>
      <c r="P265" s="21"/>
      <c r="Q265" s="102">
        <v>0</v>
      </c>
      <c r="R265" s="103">
        <v>0</v>
      </c>
      <c r="S265" s="21">
        <f>IFERROR(VLOOKUP(A265*1,Sheet1!$A$365:$V$533,22,0),0)</f>
        <v>0</v>
      </c>
      <c r="T265" s="21">
        <f t="shared" si="38"/>
        <v>0</v>
      </c>
      <c r="U265" s="21">
        <f t="shared" si="39"/>
        <v>0</v>
      </c>
      <c r="V265" s="21">
        <f t="shared" si="40"/>
        <v>0</v>
      </c>
      <c r="W265" s="21">
        <v>0</v>
      </c>
      <c r="X265" s="21"/>
      <c r="Y265" s="13">
        <v>2</v>
      </c>
      <c r="Z265" s="21">
        <v>3800</v>
      </c>
      <c r="AA265" s="21">
        <f t="shared" ref="AA265:AA328" si="42">(3/12)*Z265</f>
        <v>950</v>
      </c>
      <c r="AB265" s="21">
        <f t="shared" ref="AB265:AB328" si="43">Z265-AA265</f>
        <v>2850</v>
      </c>
      <c r="AC265" s="135">
        <v>3800</v>
      </c>
      <c r="AD265" s="21"/>
      <c r="AE265" s="76"/>
      <c r="AF265" s="15"/>
    </row>
    <row r="266" spans="1:32" s="11" customFormat="1" x14ac:dyDescent="0.3">
      <c r="A266" s="75">
        <v>3322</v>
      </c>
      <c r="B266" s="12" t="s">
        <v>236</v>
      </c>
      <c r="C266" s="12" t="s">
        <v>348</v>
      </c>
      <c r="D266" s="102">
        <v>11</v>
      </c>
      <c r="E266" s="102">
        <v>0</v>
      </c>
      <c r="F266" s="103">
        <v>14520</v>
      </c>
      <c r="G266" s="21">
        <f>VLOOKUP(A266*1,Sheet1!$A$2:$V$362,22,0)</f>
        <v>2310</v>
      </c>
      <c r="H266" s="124">
        <f t="shared" ref="H266:H327" si="44">ROUND((3/12)*F266,0)</f>
        <v>3630</v>
      </c>
      <c r="I266" s="125">
        <f t="shared" ref="I266:I327" si="45">H266-G266</f>
        <v>1320</v>
      </c>
      <c r="J266" s="21">
        <f t="shared" si="41"/>
        <v>10890</v>
      </c>
      <c r="K266" s="21"/>
      <c r="L266" s="82"/>
      <c r="M266" s="21"/>
      <c r="N266" s="21"/>
      <c r="O266" s="21">
        <v>14520</v>
      </c>
      <c r="P266" s="21"/>
      <c r="Q266" s="102">
        <v>0</v>
      </c>
      <c r="R266" s="103">
        <v>0</v>
      </c>
      <c r="S266" s="21">
        <f>IFERROR(VLOOKUP(A266*1,Sheet1!$A$365:$V$533,22,0),0)</f>
        <v>0</v>
      </c>
      <c r="T266" s="21">
        <f t="shared" si="38"/>
        <v>0</v>
      </c>
      <c r="U266" s="21">
        <f t="shared" si="39"/>
        <v>0</v>
      </c>
      <c r="V266" s="21">
        <f t="shared" si="40"/>
        <v>0</v>
      </c>
      <c r="W266" s="21">
        <v>0</v>
      </c>
      <c r="X266" s="21"/>
      <c r="Y266" s="13">
        <v>3</v>
      </c>
      <c r="Z266" s="21">
        <v>5700</v>
      </c>
      <c r="AA266" s="21">
        <f t="shared" si="42"/>
        <v>1425</v>
      </c>
      <c r="AB266" s="21">
        <f t="shared" si="43"/>
        <v>4275</v>
      </c>
      <c r="AC266" s="135">
        <v>5700</v>
      </c>
      <c r="AD266" s="21"/>
      <c r="AE266" s="76"/>
      <c r="AF266" s="15"/>
    </row>
    <row r="267" spans="1:32" s="11" customFormat="1" x14ac:dyDescent="0.3">
      <c r="A267" s="75">
        <v>3323</v>
      </c>
      <c r="B267" s="12" t="s">
        <v>237</v>
      </c>
      <c r="C267" s="12" t="s">
        <v>348</v>
      </c>
      <c r="D267" s="102">
        <v>8</v>
      </c>
      <c r="E267" s="102">
        <v>0</v>
      </c>
      <c r="F267" s="103">
        <v>10560</v>
      </c>
      <c r="G267" s="21">
        <f>VLOOKUP(A267*1,Sheet1!$A$2:$V$362,22,0)</f>
        <v>2640</v>
      </c>
      <c r="H267" s="124">
        <f t="shared" si="44"/>
        <v>2640</v>
      </c>
      <c r="I267" s="125">
        <f t="shared" si="45"/>
        <v>0</v>
      </c>
      <c r="J267" s="21">
        <f t="shared" si="41"/>
        <v>7920</v>
      </c>
      <c r="K267" s="21"/>
      <c r="L267" s="82"/>
      <c r="M267" s="21"/>
      <c r="N267" s="21"/>
      <c r="O267" s="21">
        <v>10560</v>
      </c>
      <c r="P267" s="21"/>
      <c r="Q267" s="102">
        <v>1</v>
      </c>
      <c r="R267" s="103">
        <v>300</v>
      </c>
      <c r="S267" s="21">
        <f>IFERROR(VLOOKUP(A267*1,Sheet1!$A$365:$V$533,22,0),0)</f>
        <v>150</v>
      </c>
      <c r="T267" s="21">
        <f t="shared" si="38"/>
        <v>75</v>
      </c>
      <c r="U267" s="21">
        <f t="shared" si="39"/>
        <v>-75</v>
      </c>
      <c r="V267" s="21">
        <f t="shared" si="40"/>
        <v>225</v>
      </c>
      <c r="W267" s="21">
        <v>300</v>
      </c>
      <c r="X267" s="21"/>
      <c r="Y267" s="13">
        <v>0</v>
      </c>
      <c r="Z267" s="21">
        <v>0</v>
      </c>
      <c r="AA267" s="21">
        <f t="shared" si="42"/>
        <v>0</v>
      </c>
      <c r="AB267" s="21">
        <f t="shared" si="43"/>
        <v>0</v>
      </c>
      <c r="AC267" s="135">
        <v>0</v>
      </c>
      <c r="AD267" s="21"/>
      <c r="AE267" s="76"/>
      <c r="AF267" s="15"/>
    </row>
    <row r="268" spans="1:32" s="11" customFormat="1" x14ac:dyDescent="0.3">
      <c r="A268" s="75">
        <v>3325</v>
      </c>
      <c r="B268" s="12" t="s">
        <v>238</v>
      </c>
      <c r="C268" s="12" t="s">
        <v>348</v>
      </c>
      <c r="D268" s="102">
        <v>16</v>
      </c>
      <c r="E268" s="102">
        <v>0</v>
      </c>
      <c r="F268" s="103">
        <v>21120</v>
      </c>
      <c r="G268" s="21">
        <f>VLOOKUP(A268*1,Sheet1!$A$2:$V$362,22,0)</f>
        <v>3630</v>
      </c>
      <c r="H268" s="124">
        <f t="shared" si="44"/>
        <v>5280</v>
      </c>
      <c r="I268" s="125">
        <f t="shared" si="45"/>
        <v>1650</v>
      </c>
      <c r="J268" s="21">
        <f t="shared" si="41"/>
        <v>15840</v>
      </c>
      <c r="K268" s="21"/>
      <c r="L268" s="82"/>
      <c r="M268" s="21"/>
      <c r="N268" s="21"/>
      <c r="O268" s="21">
        <v>21120</v>
      </c>
      <c r="P268" s="21"/>
      <c r="Q268" s="102">
        <v>0</v>
      </c>
      <c r="R268" s="103">
        <v>0</v>
      </c>
      <c r="S268" s="21">
        <f>IFERROR(VLOOKUP(A268*1,Sheet1!$A$365:$V$533,22,0),0)</f>
        <v>0</v>
      </c>
      <c r="T268" s="21">
        <f t="shared" si="38"/>
        <v>0</v>
      </c>
      <c r="U268" s="21">
        <f t="shared" si="39"/>
        <v>0</v>
      </c>
      <c r="V268" s="21">
        <f t="shared" si="40"/>
        <v>0</v>
      </c>
      <c r="W268" s="21">
        <v>0</v>
      </c>
      <c r="X268" s="21"/>
      <c r="Y268" s="13">
        <v>1</v>
      </c>
      <c r="Z268" s="21">
        <v>1900</v>
      </c>
      <c r="AA268" s="21">
        <f t="shared" si="42"/>
        <v>475</v>
      </c>
      <c r="AB268" s="21">
        <f t="shared" si="43"/>
        <v>1425</v>
      </c>
      <c r="AC268" s="135">
        <v>1900</v>
      </c>
      <c r="AD268" s="21"/>
      <c r="AE268" s="76"/>
      <c r="AF268" s="15"/>
    </row>
    <row r="269" spans="1:32" s="11" customFormat="1" x14ac:dyDescent="0.3">
      <c r="A269" s="75">
        <v>3328</v>
      </c>
      <c r="B269" s="12" t="s">
        <v>239</v>
      </c>
      <c r="C269" s="12" t="s">
        <v>348</v>
      </c>
      <c r="D269" s="102">
        <v>17</v>
      </c>
      <c r="E269" s="102">
        <v>0</v>
      </c>
      <c r="F269" s="103">
        <v>22440</v>
      </c>
      <c r="G269" s="21">
        <f>VLOOKUP(A269*1,Sheet1!$A$2:$V$362,22,0)</f>
        <v>6930</v>
      </c>
      <c r="H269" s="124">
        <f t="shared" si="44"/>
        <v>5610</v>
      </c>
      <c r="I269" s="125">
        <f t="shared" si="45"/>
        <v>-1320</v>
      </c>
      <c r="J269" s="21">
        <f t="shared" si="41"/>
        <v>16830</v>
      </c>
      <c r="K269" s="21"/>
      <c r="L269" s="82"/>
      <c r="M269" s="21"/>
      <c r="N269" s="21"/>
      <c r="O269" s="21">
        <v>22440</v>
      </c>
      <c r="P269" s="21"/>
      <c r="Q269" s="102">
        <v>1</v>
      </c>
      <c r="R269" s="103">
        <v>300</v>
      </c>
      <c r="S269" s="21">
        <f>IFERROR(VLOOKUP(A269*1,Sheet1!$A$365:$V$533,22,0),0)</f>
        <v>150</v>
      </c>
      <c r="T269" s="21">
        <f t="shared" si="38"/>
        <v>75</v>
      </c>
      <c r="U269" s="21">
        <f t="shared" si="39"/>
        <v>-75</v>
      </c>
      <c r="V269" s="21">
        <f t="shared" si="40"/>
        <v>225</v>
      </c>
      <c r="W269" s="21">
        <v>300</v>
      </c>
      <c r="X269" s="21"/>
      <c r="Y269" s="13">
        <v>0</v>
      </c>
      <c r="Z269" s="21">
        <v>0</v>
      </c>
      <c r="AA269" s="21">
        <f t="shared" si="42"/>
        <v>0</v>
      </c>
      <c r="AB269" s="21">
        <f t="shared" si="43"/>
        <v>0</v>
      </c>
      <c r="AC269" s="135">
        <v>0</v>
      </c>
      <c r="AD269" s="21"/>
      <c r="AE269" s="76"/>
      <c r="AF269" s="15"/>
    </row>
    <row r="270" spans="1:32" s="11" customFormat="1" x14ac:dyDescent="0.3">
      <c r="A270" s="75">
        <v>3329</v>
      </c>
      <c r="B270" s="12" t="s">
        <v>240</v>
      </c>
      <c r="C270" s="12" t="s">
        <v>348</v>
      </c>
      <c r="D270" s="102">
        <v>9</v>
      </c>
      <c r="E270" s="102">
        <v>0</v>
      </c>
      <c r="F270" s="103">
        <v>11880</v>
      </c>
      <c r="G270" s="21">
        <f>VLOOKUP(A270*1,Sheet1!$A$2:$V$362,22,0)</f>
        <v>5940</v>
      </c>
      <c r="H270" s="124">
        <f t="shared" si="44"/>
        <v>2970</v>
      </c>
      <c r="I270" s="125">
        <f t="shared" si="45"/>
        <v>-2970</v>
      </c>
      <c r="J270" s="21">
        <f t="shared" si="41"/>
        <v>8910</v>
      </c>
      <c r="K270" s="21"/>
      <c r="L270" s="82"/>
      <c r="M270" s="21"/>
      <c r="N270" s="21"/>
      <c r="O270" s="21">
        <v>11880</v>
      </c>
      <c r="P270" s="21"/>
      <c r="Q270" s="102">
        <v>2</v>
      </c>
      <c r="R270" s="103">
        <v>600</v>
      </c>
      <c r="S270" s="21">
        <f>IFERROR(VLOOKUP(A270*1,Sheet1!$A$365:$V$533,22,0),0)</f>
        <v>150</v>
      </c>
      <c r="T270" s="21">
        <f t="shared" si="38"/>
        <v>150</v>
      </c>
      <c r="U270" s="21">
        <f t="shared" si="39"/>
        <v>0</v>
      </c>
      <c r="V270" s="21">
        <f t="shared" si="40"/>
        <v>450</v>
      </c>
      <c r="W270" s="21">
        <v>600</v>
      </c>
      <c r="X270" s="21"/>
      <c r="Y270" s="13">
        <v>0</v>
      </c>
      <c r="Z270" s="21">
        <v>0</v>
      </c>
      <c r="AA270" s="21">
        <f t="shared" si="42"/>
        <v>0</v>
      </c>
      <c r="AB270" s="21">
        <f t="shared" si="43"/>
        <v>0</v>
      </c>
      <c r="AC270" s="135">
        <v>0</v>
      </c>
      <c r="AD270" s="21"/>
      <c r="AE270" s="76"/>
      <c r="AF270" s="15"/>
    </row>
    <row r="271" spans="1:32" s="11" customFormat="1" x14ac:dyDescent="0.3">
      <c r="A271" s="75">
        <v>3330</v>
      </c>
      <c r="B271" s="12" t="s">
        <v>241</v>
      </c>
      <c r="C271" s="12" t="s">
        <v>348</v>
      </c>
      <c r="D271" s="102">
        <v>10</v>
      </c>
      <c r="E271" s="102">
        <v>0</v>
      </c>
      <c r="F271" s="103">
        <v>13200</v>
      </c>
      <c r="G271" s="21">
        <f>VLOOKUP(A271*1,Sheet1!$A$2:$V$362,22,0)</f>
        <v>3960</v>
      </c>
      <c r="H271" s="124">
        <f t="shared" si="44"/>
        <v>3300</v>
      </c>
      <c r="I271" s="125">
        <f t="shared" si="45"/>
        <v>-660</v>
      </c>
      <c r="J271" s="21">
        <f t="shared" si="41"/>
        <v>9900</v>
      </c>
      <c r="K271" s="21"/>
      <c r="L271" s="82"/>
      <c r="M271" s="21"/>
      <c r="N271" s="21"/>
      <c r="O271" s="21">
        <v>13200</v>
      </c>
      <c r="P271" s="21"/>
      <c r="Q271" s="102">
        <v>0</v>
      </c>
      <c r="R271" s="103">
        <v>0</v>
      </c>
      <c r="S271" s="21">
        <f>IFERROR(VLOOKUP(A271*1,Sheet1!$A$365:$V$533,22,0),0)</f>
        <v>0</v>
      </c>
      <c r="T271" s="21">
        <f t="shared" si="38"/>
        <v>0</v>
      </c>
      <c r="U271" s="21">
        <f t="shared" si="39"/>
        <v>0</v>
      </c>
      <c r="V271" s="21">
        <f t="shared" si="40"/>
        <v>0</v>
      </c>
      <c r="W271" s="21">
        <v>0</v>
      </c>
      <c r="X271" s="21"/>
      <c r="Y271" s="13">
        <v>0</v>
      </c>
      <c r="Z271" s="21">
        <v>0</v>
      </c>
      <c r="AA271" s="21">
        <f t="shared" si="42"/>
        <v>0</v>
      </c>
      <c r="AB271" s="21">
        <f t="shared" si="43"/>
        <v>0</v>
      </c>
      <c r="AC271" s="135">
        <v>0</v>
      </c>
      <c r="AD271" s="21"/>
      <c r="AE271" s="76"/>
      <c r="AF271" s="15"/>
    </row>
    <row r="272" spans="1:32" x14ac:dyDescent="0.3">
      <c r="A272" s="75">
        <v>3332</v>
      </c>
      <c r="B272" s="12" t="s">
        <v>242</v>
      </c>
      <c r="C272" s="12" t="s">
        <v>348</v>
      </c>
      <c r="D272" s="102">
        <v>8</v>
      </c>
      <c r="E272" s="102">
        <v>0</v>
      </c>
      <c r="F272" s="103">
        <v>10560</v>
      </c>
      <c r="G272" s="21">
        <f>VLOOKUP(A272*1,Sheet1!$A$2:$V$362,22,0)</f>
        <v>3960</v>
      </c>
      <c r="H272" s="124">
        <f t="shared" si="44"/>
        <v>2640</v>
      </c>
      <c r="I272" s="125">
        <f t="shared" si="45"/>
        <v>-1320</v>
      </c>
      <c r="J272" s="21">
        <f t="shared" si="41"/>
        <v>7920</v>
      </c>
      <c r="K272" s="21"/>
      <c r="L272" s="82"/>
      <c r="M272" s="21"/>
      <c r="N272" s="21"/>
      <c r="O272" s="21">
        <v>10560</v>
      </c>
      <c r="P272" s="21"/>
      <c r="Q272" s="102">
        <v>1</v>
      </c>
      <c r="R272" s="103">
        <v>300</v>
      </c>
      <c r="S272" s="21">
        <f>IFERROR(VLOOKUP(A272*1,Sheet1!$A$365:$V$533,22,0),0)</f>
        <v>0</v>
      </c>
      <c r="T272" s="21">
        <f t="shared" si="38"/>
        <v>75</v>
      </c>
      <c r="U272" s="21">
        <f t="shared" si="39"/>
        <v>75</v>
      </c>
      <c r="V272" s="21">
        <f t="shared" si="40"/>
        <v>225</v>
      </c>
      <c r="W272" s="21">
        <v>300</v>
      </c>
      <c r="X272" s="21"/>
      <c r="Y272" s="13">
        <v>1</v>
      </c>
      <c r="Z272" s="21">
        <v>1900</v>
      </c>
      <c r="AA272" s="21">
        <f t="shared" si="42"/>
        <v>475</v>
      </c>
      <c r="AB272" s="21">
        <f t="shared" si="43"/>
        <v>1425</v>
      </c>
      <c r="AC272" s="135">
        <v>1900</v>
      </c>
      <c r="AD272" s="21"/>
      <c r="AE272" s="76"/>
      <c r="AF272" s="15"/>
    </row>
    <row r="273" spans="1:32" s="11" customFormat="1" x14ac:dyDescent="0.3">
      <c r="A273" s="75">
        <v>3337</v>
      </c>
      <c r="B273" s="12" t="s">
        <v>243</v>
      </c>
      <c r="C273" s="12" t="s">
        <v>348</v>
      </c>
      <c r="D273" s="102">
        <v>9</v>
      </c>
      <c r="E273" s="102">
        <v>0</v>
      </c>
      <c r="F273" s="103">
        <v>11880</v>
      </c>
      <c r="G273" s="21">
        <f>VLOOKUP(A273*1,Sheet1!$A$2:$V$362,22,0)</f>
        <v>2640</v>
      </c>
      <c r="H273" s="124">
        <f t="shared" si="44"/>
        <v>2970</v>
      </c>
      <c r="I273" s="125">
        <f t="shared" si="45"/>
        <v>330</v>
      </c>
      <c r="J273" s="21">
        <f t="shared" si="41"/>
        <v>8910</v>
      </c>
      <c r="K273" s="21"/>
      <c r="L273" s="82"/>
      <c r="M273" s="21"/>
      <c r="N273" s="21"/>
      <c r="O273" s="21">
        <v>11880</v>
      </c>
      <c r="P273" s="21"/>
      <c r="Q273" s="102">
        <v>0</v>
      </c>
      <c r="R273" s="103">
        <v>0</v>
      </c>
      <c r="S273" s="21">
        <f>IFERROR(VLOOKUP(A273*1,Sheet1!$A$365:$V$533,22,0),0)</f>
        <v>0</v>
      </c>
      <c r="T273" s="21">
        <f t="shared" si="38"/>
        <v>0</v>
      </c>
      <c r="U273" s="21">
        <f t="shared" si="39"/>
        <v>0</v>
      </c>
      <c r="V273" s="21">
        <f t="shared" si="40"/>
        <v>0</v>
      </c>
      <c r="W273" s="21">
        <v>0</v>
      </c>
      <c r="X273" s="21"/>
      <c r="Y273" s="13">
        <v>2</v>
      </c>
      <c r="Z273" s="21">
        <v>3800</v>
      </c>
      <c r="AA273" s="21">
        <f t="shared" si="42"/>
        <v>950</v>
      </c>
      <c r="AB273" s="21">
        <f t="shared" si="43"/>
        <v>2850</v>
      </c>
      <c r="AC273" s="135">
        <v>3800</v>
      </c>
      <c r="AD273" s="21"/>
      <c r="AE273" s="76"/>
      <c r="AF273" s="15"/>
    </row>
    <row r="274" spans="1:32" s="11" customFormat="1" x14ac:dyDescent="0.3">
      <c r="A274" s="75">
        <v>3338</v>
      </c>
      <c r="B274" s="12" t="s">
        <v>244</v>
      </c>
      <c r="C274" s="12" t="s">
        <v>348</v>
      </c>
      <c r="D274" s="102">
        <v>52</v>
      </c>
      <c r="E274" s="102">
        <v>0</v>
      </c>
      <c r="F274" s="103">
        <v>68640</v>
      </c>
      <c r="G274" s="21">
        <f>VLOOKUP(A274*1,Sheet1!$A$2:$V$362,22,0)</f>
        <v>17160</v>
      </c>
      <c r="H274" s="124">
        <f t="shared" si="44"/>
        <v>17160</v>
      </c>
      <c r="I274" s="125">
        <f t="shared" si="45"/>
        <v>0</v>
      </c>
      <c r="J274" s="21">
        <f t="shared" si="41"/>
        <v>51480</v>
      </c>
      <c r="K274" s="21"/>
      <c r="L274" s="82"/>
      <c r="M274" s="21"/>
      <c r="N274" s="21"/>
      <c r="O274" s="21">
        <v>68640</v>
      </c>
      <c r="P274" s="21"/>
      <c r="Q274" s="102">
        <v>2</v>
      </c>
      <c r="R274" s="103">
        <v>600</v>
      </c>
      <c r="S274" s="21">
        <f>IFERROR(VLOOKUP(A274*1,Sheet1!$A$365:$V$533,22,0),0)</f>
        <v>75</v>
      </c>
      <c r="T274" s="21">
        <f t="shared" si="38"/>
        <v>150</v>
      </c>
      <c r="U274" s="21">
        <f t="shared" si="39"/>
        <v>75</v>
      </c>
      <c r="V274" s="21">
        <f t="shared" si="40"/>
        <v>450</v>
      </c>
      <c r="W274" s="21">
        <v>600</v>
      </c>
      <c r="X274" s="21"/>
      <c r="Y274" s="13">
        <v>0</v>
      </c>
      <c r="Z274" s="21">
        <v>0</v>
      </c>
      <c r="AA274" s="21">
        <f t="shared" si="42"/>
        <v>0</v>
      </c>
      <c r="AB274" s="21">
        <f t="shared" si="43"/>
        <v>0</v>
      </c>
      <c r="AC274" s="135">
        <v>0</v>
      </c>
      <c r="AD274" s="21"/>
      <c r="AE274" s="76"/>
      <c r="AF274" s="15"/>
    </row>
    <row r="275" spans="1:32" s="11" customFormat="1" x14ac:dyDescent="0.3">
      <c r="A275" s="75">
        <v>3339</v>
      </c>
      <c r="B275" s="12" t="s">
        <v>245</v>
      </c>
      <c r="C275" s="12" t="s">
        <v>348</v>
      </c>
      <c r="D275" s="102">
        <v>32</v>
      </c>
      <c r="E275" s="102">
        <v>0</v>
      </c>
      <c r="F275" s="103">
        <v>42240</v>
      </c>
      <c r="G275" s="21">
        <f>VLOOKUP(A275*1,Sheet1!$A$2:$V$362,22,0)</f>
        <v>13200</v>
      </c>
      <c r="H275" s="124">
        <f t="shared" si="44"/>
        <v>10560</v>
      </c>
      <c r="I275" s="125">
        <f t="shared" si="45"/>
        <v>-2640</v>
      </c>
      <c r="J275" s="21">
        <f t="shared" si="41"/>
        <v>31680</v>
      </c>
      <c r="K275" s="21"/>
      <c r="L275" s="82"/>
      <c r="M275" s="21"/>
      <c r="N275" s="21"/>
      <c r="O275" s="21">
        <v>42240</v>
      </c>
      <c r="P275" s="21"/>
      <c r="Q275" s="102">
        <v>1</v>
      </c>
      <c r="R275" s="103">
        <v>300</v>
      </c>
      <c r="S275" s="21">
        <f>IFERROR(VLOOKUP(A275*1,Sheet1!$A$365:$V$533,22,0),0)</f>
        <v>0</v>
      </c>
      <c r="T275" s="21">
        <f t="shared" si="38"/>
        <v>75</v>
      </c>
      <c r="U275" s="21">
        <f t="shared" si="39"/>
        <v>75</v>
      </c>
      <c r="V275" s="21">
        <f t="shared" si="40"/>
        <v>225</v>
      </c>
      <c r="W275" s="21">
        <v>300</v>
      </c>
      <c r="X275" s="21"/>
      <c r="Y275" s="13">
        <v>2</v>
      </c>
      <c r="Z275" s="21">
        <v>3800</v>
      </c>
      <c r="AA275" s="21">
        <f t="shared" si="42"/>
        <v>950</v>
      </c>
      <c r="AB275" s="21">
        <f t="shared" si="43"/>
        <v>2850</v>
      </c>
      <c r="AC275" s="135">
        <v>3800</v>
      </c>
      <c r="AD275" s="21"/>
      <c r="AE275" s="76"/>
      <c r="AF275" s="15"/>
    </row>
    <row r="276" spans="1:32" s="11" customFormat="1" x14ac:dyDescent="0.3">
      <c r="A276" s="75">
        <v>3340</v>
      </c>
      <c r="B276" s="12" t="s">
        <v>408</v>
      </c>
      <c r="C276" s="12" t="s">
        <v>348</v>
      </c>
      <c r="D276" s="102">
        <v>95</v>
      </c>
      <c r="E276" s="102">
        <v>0</v>
      </c>
      <c r="F276" s="103">
        <v>125400</v>
      </c>
      <c r="G276" s="21">
        <f>VLOOKUP(A276*1,Sheet1!$A$2:$V$362,22,0)</f>
        <v>26400</v>
      </c>
      <c r="H276" s="124">
        <f t="shared" si="44"/>
        <v>31350</v>
      </c>
      <c r="I276" s="125">
        <f t="shared" si="45"/>
        <v>4950</v>
      </c>
      <c r="J276" s="21">
        <f t="shared" si="41"/>
        <v>94050</v>
      </c>
      <c r="K276" s="21"/>
      <c r="L276" s="82"/>
      <c r="M276" s="21"/>
      <c r="N276" s="21"/>
      <c r="O276" s="21">
        <v>125400</v>
      </c>
      <c r="P276" s="21"/>
      <c r="Q276" s="102">
        <v>15</v>
      </c>
      <c r="R276" s="103">
        <v>4500</v>
      </c>
      <c r="S276" s="21">
        <f>IFERROR(VLOOKUP(A276*1,Sheet1!$A$365:$V$533,22,0),0)</f>
        <v>1125</v>
      </c>
      <c r="T276" s="21">
        <f t="shared" si="38"/>
        <v>1125</v>
      </c>
      <c r="U276" s="21">
        <f t="shared" si="39"/>
        <v>0</v>
      </c>
      <c r="V276" s="21">
        <f t="shared" si="40"/>
        <v>3375</v>
      </c>
      <c r="W276" s="21">
        <v>4500</v>
      </c>
      <c r="X276" s="21"/>
      <c r="Y276" s="13">
        <v>4</v>
      </c>
      <c r="Z276" s="21">
        <v>7600</v>
      </c>
      <c r="AA276" s="21">
        <f t="shared" si="42"/>
        <v>1900</v>
      </c>
      <c r="AB276" s="21">
        <f t="shared" si="43"/>
        <v>5700</v>
      </c>
      <c r="AC276" s="135">
        <v>7600</v>
      </c>
      <c r="AD276" s="21"/>
      <c r="AE276" s="76"/>
      <c r="AF276" s="15"/>
    </row>
    <row r="277" spans="1:32" s="11" customFormat="1" x14ac:dyDescent="0.3">
      <c r="A277" s="75">
        <v>3346</v>
      </c>
      <c r="B277" s="12" t="s">
        <v>247</v>
      </c>
      <c r="C277" s="12" t="s">
        <v>348</v>
      </c>
      <c r="D277" s="102">
        <v>32</v>
      </c>
      <c r="E277" s="102">
        <v>0</v>
      </c>
      <c r="F277" s="103">
        <v>42240</v>
      </c>
      <c r="G277" s="21">
        <f>VLOOKUP(A277*1,Sheet1!$A$2:$V$362,22,0)</f>
        <v>9240</v>
      </c>
      <c r="H277" s="124">
        <f t="shared" si="44"/>
        <v>10560</v>
      </c>
      <c r="I277" s="125">
        <f t="shared" si="45"/>
        <v>1320</v>
      </c>
      <c r="J277" s="21">
        <f t="shared" si="41"/>
        <v>31680</v>
      </c>
      <c r="K277" s="21"/>
      <c r="L277" s="82"/>
      <c r="M277" s="21"/>
      <c r="N277" s="21"/>
      <c r="O277" s="21">
        <v>42240</v>
      </c>
      <c r="P277" s="21"/>
      <c r="Q277" s="102">
        <v>1</v>
      </c>
      <c r="R277" s="103">
        <v>300</v>
      </c>
      <c r="S277" s="21">
        <f>IFERROR(VLOOKUP(A277*1,Sheet1!$A$365:$V$533,22,0),0)</f>
        <v>75</v>
      </c>
      <c r="T277" s="21">
        <f t="shared" si="38"/>
        <v>75</v>
      </c>
      <c r="U277" s="21">
        <f t="shared" si="39"/>
        <v>0</v>
      </c>
      <c r="V277" s="21">
        <f t="shared" si="40"/>
        <v>225</v>
      </c>
      <c r="W277" s="21">
        <v>300</v>
      </c>
      <c r="X277" s="21"/>
      <c r="Y277" s="13">
        <v>2</v>
      </c>
      <c r="Z277" s="21">
        <v>3800</v>
      </c>
      <c r="AA277" s="21">
        <f t="shared" si="42"/>
        <v>950</v>
      </c>
      <c r="AB277" s="21">
        <f t="shared" si="43"/>
        <v>2850</v>
      </c>
      <c r="AC277" s="135">
        <v>3800</v>
      </c>
      <c r="AD277" s="21"/>
      <c r="AE277" s="76"/>
      <c r="AF277" s="15"/>
    </row>
    <row r="278" spans="1:32" s="11" customFormat="1" x14ac:dyDescent="0.3">
      <c r="A278" s="75">
        <v>3347</v>
      </c>
      <c r="B278" s="12" t="s">
        <v>248</v>
      </c>
      <c r="C278" s="12" t="s">
        <v>348</v>
      </c>
      <c r="D278" s="102">
        <v>15</v>
      </c>
      <c r="E278" s="102">
        <v>0</v>
      </c>
      <c r="F278" s="103">
        <v>19800</v>
      </c>
      <c r="G278" s="21">
        <f>VLOOKUP(A278*1,Sheet1!$A$2:$V$362,22,0)</f>
        <v>4950</v>
      </c>
      <c r="H278" s="124">
        <f t="shared" si="44"/>
        <v>4950</v>
      </c>
      <c r="I278" s="125">
        <f t="shared" si="45"/>
        <v>0</v>
      </c>
      <c r="J278" s="21">
        <f t="shared" si="41"/>
        <v>14850</v>
      </c>
      <c r="K278" s="21"/>
      <c r="L278" s="82"/>
      <c r="M278" s="21"/>
      <c r="N278" s="21"/>
      <c r="O278" s="21">
        <v>19800</v>
      </c>
      <c r="P278" s="21"/>
      <c r="Q278" s="102">
        <v>0</v>
      </c>
      <c r="R278" s="103">
        <v>0</v>
      </c>
      <c r="S278" s="21">
        <f>IFERROR(VLOOKUP(A278*1,Sheet1!$A$365:$V$533,22,0),0)</f>
        <v>0</v>
      </c>
      <c r="T278" s="21">
        <f t="shared" si="38"/>
        <v>0</v>
      </c>
      <c r="U278" s="21">
        <f t="shared" si="39"/>
        <v>0</v>
      </c>
      <c r="V278" s="21">
        <f t="shared" si="40"/>
        <v>0</v>
      </c>
      <c r="W278" s="21">
        <v>0</v>
      </c>
      <c r="X278" s="21"/>
      <c r="Y278" s="13">
        <v>2</v>
      </c>
      <c r="Z278" s="21">
        <v>3800</v>
      </c>
      <c r="AA278" s="21">
        <f t="shared" si="42"/>
        <v>950</v>
      </c>
      <c r="AB278" s="21">
        <f t="shared" si="43"/>
        <v>2850</v>
      </c>
      <c r="AC278" s="135">
        <v>3800</v>
      </c>
      <c r="AD278" s="21"/>
      <c r="AE278" s="76"/>
      <c r="AF278" s="15"/>
    </row>
    <row r="279" spans="1:32" s="11" customFormat="1" x14ac:dyDescent="0.3">
      <c r="A279" s="75">
        <v>3350</v>
      </c>
      <c r="B279" s="12" t="s">
        <v>249</v>
      </c>
      <c r="C279" s="12" t="s">
        <v>348</v>
      </c>
      <c r="D279" s="102">
        <v>11</v>
      </c>
      <c r="E279" s="102">
        <v>0</v>
      </c>
      <c r="F279" s="103">
        <v>14520</v>
      </c>
      <c r="G279" s="21">
        <f>VLOOKUP(A279*1,Sheet1!$A$2:$V$362,22,0)</f>
        <v>3960</v>
      </c>
      <c r="H279" s="124">
        <f t="shared" si="44"/>
        <v>3630</v>
      </c>
      <c r="I279" s="125">
        <f t="shared" si="45"/>
        <v>-330</v>
      </c>
      <c r="J279" s="21">
        <f t="shared" si="41"/>
        <v>10890</v>
      </c>
      <c r="K279" s="21"/>
      <c r="L279" s="82"/>
      <c r="M279" s="21"/>
      <c r="N279" s="21"/>
      <c r="O279" s="21">
        <v>14520</v>
      </c>
      <c r="P279" s="21"/>
      <c r="Q279" s="102">
        <v>0</v>
      </c>
      <c r="R279" s="103">
        <v>0</v>
      </c>
      <c r="S279" s="21">
        <f>IFERROR(VLOOKUP(A279*1,Sheet1!$A$365:$V$533,22,0),0)</f>
        <v>0</v>
      </c>
      <c r="T279" s="21">
        <f t="shared" si="38"/>
        <v>0</v>
      </c>
      <c r="U279" s="21">
        <f t="shared" si="39"/>
        <v>0</v>
      </c>
      <c r="V279" s="21">
        <f t="shared" si="40"/>
        <v>0</v>
      </c>
      <c r="W279" s="21">
        <v>0</v>
      </c>
      <c r="X279" s="21"/>
      <c r="Y279" s="13">
        <v>3</v>
      </c>
      <c r="Z279" s="21">
        <v>5700</v>
      </c>
      <c r="AA279" s="21">
        <f t="shared" si="42"/>
        <v>1425</v>
      </c>
      <c r="AB279" s="21">
        <f t="shared" si="43"/>
        <v>4275</v>
      </c>
      <c r="AC279" s="135">
        <v>5700</v>
      </c>
      <c r="AD279" s="21"/>
      <c r="AE279" s="76"/>
      <c r="AF279" s="15"/>
    </row>
    <row r="280" spans="1:32" s="11" customFormat="1" x14ac:dyDescent="0.3">
      <c r="A280" s="75">
        <v>3351</v>
      </c>
      <c r="B280" s="12" t="s">
        <v>409</v>
      </c>
      <c r="C280" s="12" t="s">
        <v>348</v>
      </c>
      <c r="D280" s="102">
        <v>37</v>
      </c>
      <c r="E280" s="102">
        <v>0</v>
      </c>
      <c r="F280" s="103">
        <v>48840</v>
      </c>
      <c r="G280" s="21">
        <f>VLOOKUP(A280*1,Sheet1!$A$2:$V$362,22,0)</f>
        <v>14850</v>
      </c>
      <c r="H280" s="124">
        <f t="shared" si="44"/>
        <v>12210</v>
      </c>
      <c r="I280" s="125">
        <f t="shared" si="45"/>
        <v>-2640</v>
      </c>
      <c r="J280" s="21">
        <f t="shared" si="41"/>
        <v>36630</v>
      </c>
      <c r="K280" s="21"/>
      <c r="L280" s="82"/>
      <c r="M280" s="21"/>
      <c r="N280" s="21"/>
      <c r="O280" s="21">
        <v>48840</v>
      </c>
      <c r="P280" s="21"/>
      <c r="Q280" s="102">
        <v>0</v>
      </c>
      <c r="R280" s="103">
        <v>0</v>
      </c>
      <c r="S280" s="21">
        <f>IFERROR(VLOOKUP(A280*1,Sheet1!$A$365:$V$533,22,0),0)</f>
        <v>0</v>
      </c>
      <c r="T280" s="21">
        <f t="shared" si="38"/>
        <v>0</v>
      </c>
      <c r="U280" s="21">
        <f t="shared" si="39"/>
        <v>0</v>
      </c>
      <c r="V280" s="21">
        <f t="shared" si="40"/>
        <v>0</v>
      </c>
      <c r="W280" s="21">
        <v>0</v>
      </c>
      <c r="X280" s="21"/>
      <c r="Y280" s="13">
        <v>0</v>
      </c>
      <c r="Z280" s="21">
        <v>0</v>
      </c>
      <c r="AA280" s="21">
        <f t="shared" si="42"/>
        <v>0</v>
      </c>
      <c r="AB280" s="21">
        <f t="shared" si="43"/>
        <v>0</v>
      </c>
      <c r="AC280" s="135">
        <v>0</v>
      </c>
      <c r="AD280" s="21"/>
      <c r="AE280" s="76"/>
      <c r="AF280" s="15"/>
    </row>
    <row r="281" spans="1:32" s="11" customFormat="1" x14ac:dyDescent="0.3">
      <c r="A281" s="75">
        <v>3353</v>
      </c>
      <c r="B281" s="12" t="s">
        <v>250</v>
      </c>
      <c r="C281" s="12" t="s">
        <v>348</v>
      </c>
      <c r="D281" s="102">
        <v>52</v>
      </c>
      <c r="E281" s="102">
        <v>0</v>
      </c>
      <c r="F281" s="103">
        <v>68640</v>
      </c>
      <c r="G281" s="21">
        <f>VLOOKUP(A281*1,Sheet1!$A$2:$V$362,22,0)</f>
        <v>15840</v>
      </c>
      <c r="H281" s="124">
        <f t="shared" si="44"/>
        <v>17160</v>
      </c>
      <c r="I281" s="125">
        <f t="shared" si="45"/>
        <v>1320</v>
      </c>
      <c r="J281" s="21">
        <f t="shared" si="41"/>
        <v>51480</v>
      </c>
      <c r="K281" s="21"/>
      <c r="L281" s="82"/>
      <c r="M281" s="21"/>
      <c r="N281" s="21"/>
      <c r="O281" s="21">
        <v>68640</v>
      </c>
      <c r="P281" s="21"/>
      <c r="Q281" s="102">
        <v>0</v>
      </c>
      <c r="R281" s="103">
        <v>0</v>
      </c>
      <c r="S281" s="21">
        <f>IFERROR(VLOOKUP(A281*1,Sheet1!$A$365:$V$533,22,0),0)</f>
        <v>75</v>
      </c>
      <c r="T281" s="21">
        <f t="shared" si="38"/>
        <v>0</v>
      </c>
      <c r="U281" s="21">
        <f t="shared" si="39"/>
        <v>-75</v>
      </c>
      <c r="V281" s="21">
        <f t="shared" si="40"/>
        <v>0</v>
      </c>
      <c r="W281" s="21">
        <v>0</v>
      </c>
      <c r="X281" s="21"/>
      <c r="Y281" s="13">
        <v>0</v>
      </c>
      <c r="Z281" s="21">
        <v>0</v>
      </c>
      <c r="AA281" s="21">
        <f t="shared" si="42"/>
        <v>0</v>
      </c>
      <c r="AB281" s="21">
        <f t="shared" si="43"/>
        <v>0</v>
      </c>
      <c r="AC281" s="135">
        <v>0</v>
      </c>
      <c r="AD281" s="21"/>
      <c r="AE281" s="76"/>
      <c r="AF281" s="15"/>
    </row>
    <row r="282" spans="1:32" s="11" customFormat="1" x14ac:dyDescent="0.3">
      <c r="A282" s="75">
        <v>3356</v>
      </c>
      <c r="B282" s="12" t="s">
        <v>410</v>
      </c>
      <c r="C282" s="12" t="s">
        <v>348</v>
      </c>
      <c r="D282" s="102">
        <v>75</v>
      </c>
      <c r="E282" s="102">
        <v>0</v>
      </c>
      <c r="F282" s="103">
        <v>99000</v>
      </c>
      <c r="G282" s="21">
        <f>VLOOKUP(A282*1,Sheet1!$A$2:$V$362,22,0)</f>
        <v>25080</v>
      </c>
      <c r="H282" s="124">
        <f t="shared" si="44"/>
        <v>24750</v>
      </c>
      <c r="I282" s="125">
        <f t="shared" si="45"/>
        <v>-330</v>
      </c>
      <c r="J282" s="21">
        <f t="shared" si="41"/>
        <v>74250</v>
      </c>
      <c r="K282" s="21"/>
      <c r="L282" s="82"/>
      <c r="M282" s="21"/>
      <c r="N282" s="21"/>
      <c r="O282" s="21">
        <v>99000</v>
      </c>
      <c r="P282" s="21"/>
      <c r="Q282" s="102">
        <v>3</v>
      </c>
      <c r="R282" s="103">
        <v>900</v>
      </c>
      <c r="S282" s="21">
        <f>IFERROR(VLOOKUP(A282*1,Sheet1!$A$365:$V$533,22,0),0)</f>
        <v>75</v>
      </c>
      <c r="T282" s="21">
        <f t="shared" si="38"/>
        <v>225</v>
      </c>
      <c r="U282" s="21">
        <f t="shared" si="39"/>
        <v>150</v>
      </c>
      <c r="V282" s="21">
        <f t="shared" si="40"/>
        <v>675</v>
      </c>
      <c r="W282" s="21">
        <v>900</v>
      </c>
      <c r="X282" s="21"/>
      <c r="Y282" s="13">
        <v>0</v>
      </c>
      <c r="Z282" s="21">
        <v>0</v>
      </c>
      <c r="AA282" s="21">
        <f t="shared" si="42"/>
        <v>0</v>
      </c>
      <c r="AB282" s="21">
        <f t="shared" si="43"/>
        <v>0</v>
      </c>
      <c r="AC282" s="135">
        <v>0</v>
      </c>
      <c r="AD282" s="21"/>
      <c r="AE282" s="76"/>
      <c r="AF282" s="15"/>
    </row>
    <row r="283" spans="1:32" s="11" customFormat="1" x14ac:dyDescent="0.3">
      <c r="A283" s="75">
        <v>3358</v>
      </c>
      <c r="B283" s="12" t="s">
        <v>251</v>
      </c>
      <c r="C283" s="12" t="s">
        <v>348</v>
      </c>
      <c r="D283" s="102">
        <v>14</v>
      </c>
      <c r="E283" s="102">
        <v>0</v>
      </c>
      <c r="F283" s="103">
        <v>18480</v>
      </c>
      <c r="G283" s="21">
        <f>VLOOKUP(A283*1,Sheet1!$A$2:$V$362,22,0)</f>
        <v>5610</v>
      </c>
      <c r="H283" s="124">
        <f t="shared" si="44"/>
        <v>4620</v>
      </c>
      <c r="I283" s="125">
        <f t="shared" si="45"/>
        <v>-990</v>
      </c>
      <c r="J283" s="21">
        <f t="shared" si="41"/>
        <v>13860</v>
      </c>
      <c r="K283" s="21"/>
      <c r="L283" s="82"/>
      <c r="M283" s="21"/>
      <c r="N283" s="21"/>
      <c r="O283" s="21">
        <v>18480</v>
      </c>
      <c r="P283" s="21"/>
      <c r="Q283" s="102">
        <v>9</v>
      </c>
      <c r="R283" s="103">
        <v>2700</v>
      </c>
      <c r="S283" s="21">
        <f>IFERROR(VLOOKUP(A283*1,Sheet1!$A$365:$V$533,22,0),0)</f>
        <v>450</v>
      </c>
      <c r="T283" s="21">
        <f t="shared" si="38"/>
        <v>675</v>
      </c>
      <c r="U283" s="21">
        <f t="shared" si="39"/>
        <v>225</v>
      </c>
      <c r="V283" s="21">
        <f t="shared" si="40"/>
        <v>2025</v>
      </c>
      <c r="W283" s="21">
        <v>2700</v>
      </c>
      <c r="X283" s="21"/>
      <c r="Y283" s="13">
        <v>2</v>
      </c>
      <c r="Z283" s="21">
        <v>3800</v>
      </c>
      <c r="AA283" s="21">
        <f t="shared" si="42"/>
        <v>950</v>
      </c>
      <c r="AB283" s="21">
        <f t="shared" si="43"/>
        <v>2850</v>
      </c>
      <c r="AC283" s="135">
        <v>3800</v>
      </c>
      <c r="AD283" s="21"/>
      <c r="AE283" s="76"/>
      <c r="AF283" s="15"/>
    </row>
    <row r="284" spans="1:32" s="11" customFormat="1" x14ac:dyDescent="0.3">
      <c r="A284" s="75">
        <v>3360</v>
      </c>
      <c r="B284" s="12" t="s">
        <v>252</v>
      </c>
      <c r="C284" s="12" t="s">
        <v>348</v>
      </c>
      <c r="D284" s="102">
        <v>85</v>
      </c>
      <c r="E284" s="102">
        <v>0</v>
      </c>
      <c r="F284" s="103">
        <v>112200</v>
      </c>
      <c r="G284" s="21">
        <f>VLOOKUP(A284*1,Sheet1!$A$2:$V$362,22,0)</f>
        <v>27390</v>
      </c>
      <c r="H284" s="124">
        <f t="shared" si="44"/>
        <v>28050</v>
      </c>
      <c r="I284" s="125">
        <f t="shared" si="45"/>
        <v>660</v>
      </c>
      <c r="J284" s="21">
        <f t="shared" si="41"/>
        <v>84150</v>
      </c>
      <c r="K284" s="21"/>
      <c r="L284" s="82"/>
      <c r="M284" s="21"/>
      <c r="N284" s="21"/>
      <c r="O284" s="21">
        <v>112200</v>
      </c>
      <c r="P284" s="21"/>
      <c r="Q284" s="102">
        <v>5</v>
      </c>
      <c r="R284" s="103">
        <v>1500</v>
      </c>
      <c r="S284" s="21">
        <f>IFERROR(VLOOKUP(A284*1,Sheet1!$A$365:$V$533,22,0),0)</f>
        <v>75</v>
      </c>
      <c r="T284" s="21">
        <f t="shared" si="38"/>
        <v>375</v>
      </c>
      <c r="U284" s="21">
        <f t="shared" si="39"/>
        <v>300</v>
      </c>
      <c r="V284" s="21">
        <f t="shared" si="40"/>
        <v>1125</v>
      </c>
      <c r="W284" s="21">
        <v>1500</v>
      </c>
      <c r="X284" s="21"/>
      <c r="Y284" s="13">
        <v>0</v>
      </c>
      <c r="Z284" s="21">
        <v>0</v>
      </c>
      <c r="AA284" s="21">
        <f t="shared" si="42"/>
        <v>0</v>
      </c>
      <c r="AB284" s="21">
        <f t="shared" si="43"/>
        <v>0</v>
      </c>
      <c r="AC284" s="135">
        <v>0</v>
      </c>
      <c r="AD284" s="21"/>
      <c r="AE284" s="76"/>
      <c r="AF284" s="15"/>
    </row>
    <row r="285" spans="1:32" s="11" customFormat="1" x14ac:dyDescent="0.3">
      <c r="A285" s="75">
        <v>3364</v>
      </c>
      <c r="B285" s="12" t="s">
        <v>411</v>
      </c>
      <c r="C285" s="12" t="s">
        <v>348</v>
      </c>
      <c r="D285" s="102">
        <v>22</v>
      </c>
      <c r="E285" s="102">
        <v>0</v>
      </c>
      <c r="F285" s="103">
        <v>29040</v>
      </c>
      <c r="G285" s="21">
        <f>VLOOKUP(A285*1,Sheet1!$A$2:$V$362,22,0)</f>
        <v>6930</v>
      </c>
      <c r="H285" s="124">
        <f t="shared" si="44"/>
        <v>7260</v>
      </c>
      <c r="I285" s="125">
        <f t="shared" si="45"/>
        <v>330</v>
      </c>
      <c r="J285" s="21">
        <f t="shared" si="41"/>
        <v>21780</v>
      </c>
      <c r="K285" s="21"/>
      <c r="L285" s="82"/>
      <c r="M285" s="21"/>
      <c r="N285" s="21"/>
      <c r="O285" s="21">
        <v>29040</v>
      </c>
      <c r="P285" s="21"/>
      <c r="Q285" s="102">
        <v>0</v>
      </c>
      <c r="R285" s="103">
        <v>0</v>
      </c>
      <c r="S285" s="21">
        <f>IFERROR(VLOOKUP(A285*1,Sheet1!$A$365:$V$533,22,0),0)</f>
        <v>0</v>
      </c>
      <c r="T285" s="21">
        <f t="shared" si="38"/>
        <v>0</v>
      </c>
      <c r="U285" s="21">
        <f t="shared" si="39"/>
        <v>0</v>
      </c>
      <c r="V285" s="21">
        <f t="shared" si="40"/>
        <v>0</v>
      </c>
      <c r="W285" s="21">
        <v>0</v>
      </c>
      <c r="X285" s="21"/>
      <c r="Y285" s="13">
        <v>3</v>
      </c>
      <c r="Z285" s="21">
        <v>5700</v>
      </c>
      <c r="AA285" s="21">
        <f t="shared" si="42"/>
        <v>1425</v>
      </c>
      <c r="AB285" s="21">
        <f t="shared" si="43"/>
        <v>4275</v>
      </c>
      <c r="AC285" s="135">
        <v>5700</v>
      </c>
      <c r="AD285" s="21"/>
      <c r="AE285" s="76"/>
      <c r="AF285" s="15"/>
    </row>
    <row r="286" spans="1:32" s="11" customFormat="1" x14ac:dyDescent="0.3">
      <c r="A286" s="75">
        <v>3373</v>
      </c>
      <c r="B286" s="12" t="s">
        <v>253</v>
      </c>
      <c r="C286" s="12" t="s">
        <v>348</v>
      </c>
      <c r="D286" s="102">
        <v>94</v>
      </c>
      <c r="E286" s="102">
        <v>0</v>
      </c>
      <c r="F286" s="103">
        <v>124080</v>
      </c>
      <c r="G286" s="21">
        <f>VLOOKUP(A286*1,Sheet1!$A$2:$V$362,22,0)</f>
        <v>32670</v>
      </c>
      <c r="H286" s="124">
        <f t="shared" si="44"/>
        <v>31020</v>
      </c>
      <c r="I286" s="125">
        <f t="shared" si="45"/>
        <v>-1650</v>
      </c>
      <c r="J286" s="21">
        <f t="shared" si="41"/>
        <v>93060</v>
      </c>
      <c r="K286" s="21"/>
      <c r="L286" s="82"/>
      <c r="M286" s="21"/>
      <c r="N286" s="21"/>
      <c r="O286" s="21">
        <v>124080</v>
      </c>
      <c r="P286" s="21"/>
      <c r="Q286" s="102">
        <v>0</v>
      </c>
      <c r="R286" s="103">
        <v>0</v>
      </c>
      <c r="S286" s="21">
        <f>IFERROR(VLOOKUP(A286*1,Sheet1!$A$365:$V$533,22,0),0)</f>
        <v>0</v>
      </c>
      <c r="T286" s="21">
        <f t="shared" si="38"/>
        <v>0</v>
      </c>
      <c r="U286" s="21">
        <f t="shared" si="39"/>
        <v>0</v>
      </c>
      <c r="V286" s="21">
        <f t="shared" si="40"/>
        <v>0</v>
      </c>
      <c r="W286" s="21">
        <v>0</v>
      </c>
      <c r="X286" s="21"/>
      <c r="Y286" s="13">
        <v>1</v>
      </c>
      <c r="Z286" s="21">
        <v>1900</v>
      </c>
      <c r="AA286" s="21">
        <f t="shared" si="42"/>
        <v>475</v>
      </c>
      <c r="AB286" s="21">
        <f t="shared" si="43"/>
        <v>1425</v>
      </c>
      <c r="AC286" s="135">
        <v>1900</v>
      </c>
      <c r="AD286" s="21"/>
      <c r="AE286" s="76"/>
      <c r="AF286" s="15"/>
    </row>
    <row r="287" spans="1:32" s="11" customFormat="1" x14ac:dyDescent="0.3">
      <c r="A287" s="75">
        <v>3718</v>
      </c>
      <c r="B287" s="12" t="s">
        <v>254</v>
      </c>
      <c r="C287" s="12" t="s">
        <v>348</v>
      </c>
      <c r="D287" s="102">
        <v>19</v>
      </c>
      <c r="E287" s="102">
        <v>0</v>
      </c>
      <c r="F287" s="103">
        <v>25080</v>
      </c>
      <c r="G287" s="21">
        <f>VLOOKUP(A287*1,Sheet1!$A$2:$V$362,22,0)</f>
        <v>8910</v>
      </c>
      <c r="H287" s="124">
        <f t="shared" si="44"/>
        <v>6270</v>
      </c>
      <c r="I287" s="125">
        <f t="shared" si="45"/>
        <v>-2640</v>
      </c>
      <c r="J287" s="21">
        <f t="shared" si="41"/>
        <v>18810</v>
      </c>
      <c r="K287" s="21"/>
      <c r="L287" s="82"/>
      <c r="M287" s="21"/>
      <c r="N287" s="21"/>
      <c r="O287" s="21">
        <v>25080</v>
      </c>
      <c r="P287" s="21"/>
      <c r="Q287" s="102">
        <v>0</v>
      </c>
      <c r="R287" s="103">
        <v>0</v>
      </c>
      <c r="S287" s="21">
        <f>IFERROR(VLOOKUP(A287*1,Sheet1!$A$365:$V$533,22,0),0)</f>
        <v>0</v>
      </c>
      <c r="T287" s="21">
        <f t="shared" si="38"/>
        <v>0</v>
      </c>
      <c r="U287" s="21">
        <f t="shared" si="39"/>
        <v>0</v>
      </c>
      <c r="V287" s="21">
        <f t="shared" si="40"/>
        <v>0</v>
      </c>
      <c r="W287" s="21">
        <v>0</v>
      </c>
      <c r="X287" s="21"/>
      <c r="Y287" s="13">
        <v>3</v>
      </c>
      <c r="Z287" s="21">
        <v>5700</v>
      </c>
      <c r="AA287" s="21">
        <f t="shared" si="42"/>
        <v>1425</v>
      </c>
      <c r="AB287" s="21">
        <f t="shared" si="43"/>
        <v>4275</v>
      </c>
      <c r="AC287" s="135">
        <v>5700</v>
      </c>
      <c r="AD287" s="21"/>
      <c r="AE287" s="76"/>
      <c r="AF287" s="15"/>
    </row>
    <row r="288" spans="1:32" s="11" customFormat="1" x14ac:dyDescent="0.3">
      <c r="A288" s="75">
        <v>3722</v>
      </c>
      <c r="B288" s="12" t="s">
        <v>255</v>
      </c>
      <c r="C288" s="12" t="s">
        <v>348</v>
      </c>
      <c r="D288" s="102">
        <v>51</v>
      </c>
      <c r="E288" s="102">
        <v>0</v>
      </c>
      <c r="F288" s="103">
        <v>67320</v>
      </c>
      <c r="G288" s="21">
        <f>VLOOKUP(A288*1,Sheet1!$A$2:$V$362,22,0)</f>
        <v>16170</v>
      </c>
      <c r="H288" s="124">
        <f t="shared" si="44"/>
        <v>16830</v>
      </c>
      <c r="I288" s="125">
        <f t="shared" si="45"/>
        <v>660</v>
      </c>
      <c r="J288" s="21">
        <f t="shared" si="41"/>
        <v>50490</v>
      </c>
      <c r="K288" s="21"/>
      <c r="L288" s="82"/>
      <c r="M288" s="21"/>
      <c r="N288" s="21"/>
      <c r="O288" s="21">
        <v>67320</v>
      </c>
      <c r="P288" s="21"/>
      <c r="Q288" s="102">
        <v>2</v>
      </c>
      <c r="R288" s="103">
        <v>600</v>
      </c>
      <c r="S288" s="21">
        <f>IFERROR(VLOOKUP(A288*1,Sheet1!$A$365:$V$533,22,0),0)</f>
        <v>75</v>
      </c>
      <c r="T288" s="21">
        <f t="shared" si="38"/>
        <v>150</v>
      </c>
      <c r="U288" s="21">
        <f t="shared" si="39"/>
        <v>75</v>
      </c>
      <c r="V288" s="21">
        <f t="shared" si="40"/>
        <v>450</v>
      </c>
      <c r="W288" s="21">
        <v>600</v>
      </c>
      <c r="X288" s="21"/>
      <c r="Y288" s="13">
        <v>2</v>
      </c>
      <c r="Z288" s="21">
        <v>3800</v>
      </c>
      <c r="AA288" s="21">
        <f t="shared" si="42"/>
        <v>950</v>
      </c>
      <c r="AB288" s="21">
        <f t="shared" si="43"/>
        <v>2850</v>
      </c>
      <c r="AC288" s="135">
        <v>3800</v>
      </c>
      <c r="AD288" s="21"/>
      <c r="AE288" s="76"/>
      <c r="AF288" s="15"/>
    </row>
    <row r="289" spans="1:32" s="11" customFormat="1" x14ac:dyDescent="0.3">
      <c r="A289" s="75">
        <v>3728</v>
      </c>
      <c r="B289" s="12" t="s">
        <v>256</v>
      </c>
      <c r="C289" s="12" t="s">
        <v>348</v>
      </c>
      <c r="D289" s="102">
        <v>28</v>
      </c>
      <c r="E289" s="102">
        <v>0</v>
      </c>
      <c r="F289" s="103">
        <v>36960</v>
      </c>
      <c r="G289" s="21">
        <f>VLOOKUP(A289*1,Sheet1!$A$2:$V$362,22,0)</f>
        <v>7260</v>
      </c>
      <c r="H289" s="124">
        <f t="shared" si="44"/>
        <v>9240</v>
      </c>
      <c r="I289" s="125">
        <f t="shared" si="45"/>
        <v>1980</v>
      </c>
      <c r="J289" s="21">
        <f t="shared" si="41"/>
        <v>27720</v>
      </c>
      <c r="K289" s="21"/>
      <c r="L289" s="82"/>
      <c r="M289" s="21"/>
      <c r="N289" s="21"/>
      <c r="O289" s="21">
        <v>36960</v>
      </c>
      <c r="P289" s="21"/>
      <c r="Q289" s="102">
        <v>0</v>
      </c>
      <c r="R289" s="103">
        <v>0</v>
      </c>
      <c r="S289" s="21">
        <f>IFERROR(VLOOKUP(A289*1,Sheet1!$A$365:$V$533,22,0),0)</f>
        <v>0</v>
      </c>
      <c r="T289" s="21">
        <f t="shared" si="38"/>
        <v>0</v>
      </c>
      <c r="U289" s="21">
        <f t="shared" si="39"/>
        <v>0</v>
      </c>
      <c r="V289" s="21">
        <f t="shared" si="40"/>
        <v>0</v>
      </c>
      <c r="W289" s="21">
        <v>0</v>
      </c>
      <c r="X289" s="21"/>
      <c r="Y289" s="13">
        <v>2</v>
      </c>
      <c r="Z289" s="21">
        <v>3800</v>
      </c>
      <c r="AA289" s="21">
        <f t="shared" si="42"/>
        <v>950</v>
      </c>
      <c r="AB289" s="21">
        <f t="shared" si="43"/>
        <v>2850</v>
      </c>
      <c r="AC289" s="135">
        <v>3800</v>
      </c>
      <c r="AD289" s="21"/>
      <c r="AE289" s="76"/>
      <c r="AF289" s="15"/>
    </row>
    <row r="290" spans="1:32" s="11" customFormat="1" x14ac:dyDescent="0.3">
      <c r="A290" s="75">
        <v>3733</v>
      </c>
      <c r="B290" s="12" t="s">
        <v>412</v>
      </c>
      <c r="C290" s="12" t="s">
        <v>348</v>
      </c>
      <c r="D290" s="102">
        <v>15</v>
      </c>
      <c r="E290" s="102">
        <v>0</v>
      </c>
      <c r="F290" s="103">
        <v>19800</v>
      </c>
      <c r="G290" s="21">
        <f>VLOOKUP(A290*1,Sheet1!$A$2:$V$362,22,0)</f>
        <v>4620</v>
      </c>
      <c r="H290" s="124">
        <f t="shared" si="44"/>
        <v>4950</v>
      </c>
      <c r="I290" s="125">
        <f t="shared" si="45"/>
        <v>330</v>
      </c>
      <c r="J290" s="21">
        <f t="shared" si="41"/>
        <v>14850</v>
      </c>
      <c r="K290" s="21"/>
      <c r="L290" s="82"/>
      <c r="M290" s="21"/>
      <c r="N290" s="21"/>
      <c r="O290" s="21">
        <v>19800</v>
      </c>
      <c r="P290" s="21"/>
      <c r="Q290" s="102">
        <v>0</v>
      </c>
      <c r="R290" s="103">
        <v>0</v>
      </c>
      <c r="S290" s="21">
        <f>IFERROR(VLOOKUP(A290*1,Sheet1!$A$365:$V$533,22,0),0)</f>
        <v>0</v>
      </c>
      <c r="T290" s="21">
        <f t="shared" si="38"/>
        <v>0</v>
      </c>
      <c r="U290" s="21">
        <f t="shared" si="39"/>
        <v>0</v>
      </c>
      <c r="V290" s="21">
        <f t="shared" si="40"/>
        <v>0</v>
      </c>
      <c r="W290" s="21">
        <v>0</v>
      </c>
      <c r="X290" s="21"/>
      <c r="Y290" s="13">
        <v>0</v>
      </c>
      <c r="Z290" s="21">
        <v>0</v>
      </c>
      <c r="AA290" s="21">
        <f t="shared" si="42"/>
        <v>0</v>
      </c>
      <c r="AB290" s="21">
        <f t="shared" si="43"/>
        <v>0</v>
      </c>
      <c r="AC290" s="135">
        <v>0</v>
      </c>
      <c r="AD290" s="21"/>
      <c r="AE290" s="76"/>
      <c r="AF290" s="15"/>
    </row>
    <row r="291" spans="1:32" s="11" customFormat="1" x14ac:dyDescent="0.3">
      <c r="A291" s="75">
        <v>3749</v>
      </c>
      <c r="B291" s="12" t="s">
        <v>413</v>
      </c>
      <c r="C291" s="12" t="s">
        <v>348</v>
      </c>
      <c r="D291" s="102">
        <v>38</v>
      </c>
      <c r="E291" s="102">
        <v>0</v>
      </c>
      <c r="F291" s="103">
        <v>50160</v>
      </c>
      <c r="G291" s="21">
        <f>VLOOKUP(A291*1,Sheet1!$A$2:$V$362,22,0)</f>
        <v>14520</v>
      </c>
      <c r="H291" s="124">
        <f t="shared" si="44"/>
        <v>12540</v>
      </c>
      <c r="I291" s="125">
        <f t="shared" si="45"/>
        <v>-1980</v>
      </c>
      <c r="J291" s="21">
        <f t="shared" si="41"/>
        <v>37620</v>
      </c>
      <c r="K291" s="21"/>
      <c r="L291" s="82"/>
      <c r="M291" s="21"/>
      <c r="N291" s="21"/>
      <c r="O291" s="21">
        <v>50160</v>
      </c>
      <c r="P291" s="21"/>
      <c r="Q291" s="102">
        <v>2</v>
      </c>
      <c r="R291" s="103">
        <v>600</v>
      </c>
      <c r="S291" s="21">
        <f>IFERROR(VLOOKUP(A291*1,Sheet1!$A$365:$V$533,22,0),0)</f>
        <v>150</v>
      </c>
      <c r="T291" s="21">
        <f t="shared" si="38"/>
        <v>150</v>
      </c>
      <c r="U291" s="21">
        <f t="shared" si="39"/>
        <v>0</v>
      </c>
      <c r="V291" s="21">
        <f t="shared" si="40"/>
        <v>450</v>
      </c>
      <c r="W291" s="21">
        <v>600</v>
      </c>
      <c r="X291" s="21"/>
      <c r="Y291" s="13">
        <v>0</v>
      </c>
      <c r="Z291" s="21">
        <v>0</v>
      </c>
      <c r="AA291" s="21">
        <f t="shared" si="42"/>
        <v>0</v>
      </c>
      <c r="AB291" s="21">
        <f t="shared" si="43"/>
        <v>0</v>
      </c>
      <c r="AC291" s="135">
        <v>0</v>
      </c>
      <c r="AD291" s="21"/>
      <c r="AE291" s="76"/>
      <c r="AF291" s="15"/>
    </row>
    <row r="292" spans="1:32" s="11" customFormat="1" x14ac:dyDescent="0.3">
      <c r="A292" s="75">
        <v>3893</v>
      </c>
      <c r="B292" s="12" t="s">
        <v>257</v>
      </c>
      <c r="C292" s="12" t="s">
        <v>345</v>
      </c>
      <c r="D292" s="102">
        <v>98</v>
      </c>
      <c r="E292" s="102">
        <v>0</v>
      </c>
      <c r="F292" s="103">
        <v>129360</v>
      </c>
      <c r="G292" s="21">
        <f>VLOOKUP(A292*1,Sheet1!$A$2:$V$362,22,0)</f>
        <v>35970</v>
      </c>
      <c r="H292" s="124">
        <f t="shared" si="44"/>
        <v>32340</v>
      </c>
      <c r="I292" s="125">
        <f t="shared" si="45"/>
        <v>-3630</v>
      </c>
      <c r="J292" s="21">
        <f t="shared" si="41"/>
        <v>97020</v>
      </c>
      <c r="K292" s="21"/>
      <c r="L292" s="82"/>
      <c r="M292" s="21"/>
      <c r="N292" s="21"/>
      <c r="O292" s="21">
        <v>129360</v>
      </c>
      <c r="P292" s="21"/>
      <c r="Q292" s="102">
        <v>6</v>
      </c>
      <c r="R292" s="103">
        <v>1800</v>
      </c>
      <c r="S292" s="21">
        <f>IFERROR(VLOOKUP(A292*1,Sheet1!$A$365:$V$533,22,0),0)</f>
        <v>750</v>
      </c>
      <c r="T292" s="21">
        <f t="shared" si="38"/>
        <v>450</v>
      </c>
      <c r="U292" s="21">
        <f t="shared" si="39"/>
        <v>-300</v>
      </c>
      <c r="V292" s="21">
        <f t="shared" si="40"/>
        <v>1350</v>
      </c>
      <c r="W292" s="21">
        <v>1800</v>
      </c>
      <c r="X292" s="21"/>
      <c r="Y292" s="13">
        <v>0</v>
      </c>
      <c r="Z292" s="21">
        <v>0</v>
      </c>
      <c r="AA292" s="21">
        <f t="shared" si="42"/>
        <v>0</v>
      </c>
      <c r="AB292" s="21">
        <f t="shared" si="43"/>
        <v>0</v>
      </c>
      <c r="AC292" s="135">
        <v>0</v>
      </c>
      <c r="AD292" s="21"/>
      <c r="AE292" s="76"/>
      <c r="AF292" s="15"/>
    </row>
    <row r="293" spans="1:32" s="11" customFormat="1" x14ac:dyDescent="0.3">
      <c r="A293" s="75">
        <v>3896</v>
      </c>
      <c r="B293" s="12" t="s">
        <v>258</v>
      </c>
      <c r="C293" s="12" t="s">
        <v>345</v>
      </c>
      <c r="D293" s="102">
        <v>73</v>
      </c>
      <c r="E293" s="102">
        <v>0</v>
      </c>
      <c r="F293" s="103">
        <v>96360</v>
      </c>
      <c r="G293" s="21">
        <f>VLOOKUP(A293*1,Sheet1!$A$2:$V$362,22,0)</f>
        <v>24420</v>
      </c>
      <c r="H293" s="124">
        <f t="shared" si="44"/>
        <v>24090</v>
      </c>
      <c r="I293" s="125">
        <f t="shared" si="45"/>
        <v>-330</v>
      </c>
      <c r="J293" s="21">
        <f t="shared" si="41"/>
        <v>72270</v>
      </c>
      <c r="K293" s="21"/>
      <c r="L293" s="82"/>
      <c r="M293" s="21"/>
      <c r="N293" s="21"/>
      <c r="O293" s="21">
        <v>96360</v>
      </c>
      <c r="P293" s="21"/>
      <c r="Q293" s="102">
        <v>0</v>
      </c>
      <c r="R293" s="103">
        <v>0</v>
      </c>
      <c r="S293" s="21">
        <f>IFERROR(VLOOKUP(A293*1,Sheet1!$A$365:$V$533,22,0),0)</f>
        <v>0</v>
      </c>
      <c r="T293" s="21">
        <f t="shared" si="38"/>
        <v>0</v>
      </c>
      <c r="U293" s="21">
        <f t="shared" si="39"/>
        <v>0</v>
      </c>
      <c r="V293" s="21">
        <f t="shared" si="40"/>
        <v>0</v>
      </c>
      <c r="W293" s="21">
        <v>0</v>
      </c>
      <c r="X293" s="21"/>
      <c r="Y293" s="13">
        <v>2</v>
      </c>
      <c r="Z293" s="21">
        <v>3800</v>
      </c>
      <c r="AA293" s="21">
        <f t="shared" si="42"/>
        <v>950</v>
      </c>
      <c r="AB293" s="21">
        <f t="shared" si="43"/>
        <v>2850</v>
      </c>
      <c r="AC293" s="135">
        <v>3800</v>
      </c>
      <c r="AD293" s="21"/>
      <c r="AE293" s="76"/>
      <c r="AF293" s="15"/>
    </row>
    <row r="294" spans="1:32" s="11" customFormat="1" x14ac:dyDescent="0.3">
      <c r="A294" s="75">
        <v>3898</v>
      </c>
      <c r="B294" s="12" t="s">
        <v>259</v>
      </c>
      <c r="C294" s="12" t="s">
        <v>345</v>
      </c>
      <c r="D294" s="102">
        <v>145</v>
      </c>
      <c r="E294" s="102">
        <v>0</v>
      </c>
      <c r="F294" s="103">
        <v>191400</v>
      </c>
      <c r="G294" s="21">
        <f>VLOOKUP(A294*1,Sheet1!$A$2:$V$362,22,0)</f>
        <v>49500</v>
      </c>
      <c r="H294" s="124">
        <f t="shared" si="44"/>
        <v>47850</v>
      </c>
      <c r="I294" s="125">
        <f t="shared" si="45"/>
        <v>-1650</v>
      </c>
      <c r="J294" s="21">
        <f t="shared" si="41"/>
        <v>143550</v>
      </c>
      <c r="K294" s="21"/>
      <c r="L294" s="82"/>
      <c r="M294" s="21"/>
      <c r="N294" s="21"/>
      <c r="O294" s="21">
        <v>191400</v>
      </c>
      <c r="P294" s="21"/>
      <c r="Q294" s="102">
        <v>1</v>
      </c>
      <c r="R294" s="103">
        <v>300</v>
      </c>
      <c r="S294" s="21">
        <f>IFERROR(VLOOKUP(A294*1,Sheet1!$A$365:$V$533,22,0),0)</f>
        <v>75</v>
      </c>
      <c r="T294" s="21">
        <f t="shared" si="38"/>
        <v>75</v>
      </c>
      <c r="U294" s="21">
        <f t="shared" si="39"/>
        <v>0</v>
      </c>
      <c r="V294" s="21">
        <f t="shared" si="40"/>
        <v>225</v>
      </c>
      <c r="W294" s="21">
        <v>300</v>
      </c>
      <c r="X294" s="21"/>
      <c r="Y294" s="13">
        <v>0</v>
      </c>
      <c r="Z294" s="21">
        <v>0</v>
      </c>
      <c r="AA294" s="21">
        <f t="shared" si="42"/>
        <v>0</v>
      </c>
      <c r="AB294" s="21">
        <f t="shared" si="43"/>
        <v>0</v>
      </c>
      <c r="AC294" s="135">
        <v>0</v>
      </c>
      <c r="AD294" s="21"/>
      <c r="AE294" s="76"/>
      <c r="AF294" s="15"/>
    </row>
    <row r="295" spans="1:32" s="11" customFormat="1" x14ac:dyDescent="0.3">
      <c r="A295" s="75">
        <v>3902</v>
      </c>
      <c r="B295" s="12" t="s">
        <v>260</v>
      </c>
      <c r="C295" s="12" t="s">
        <v>343</v>
      </c>
      <c r="D295" s="102">
        <v>121</v>
      </c>
      <c r="E295" s="102">
        <v>0</v>
      </c>
      <c r="F295" s="103">
        <v>159720</v>
      </c>
      <c r="G295" s="21">
        <f>VLOOKUP(A295*1,Sheet1!$A$2:$V$362,22,0)</f>
        <v>45870</v>
      </c>
      <c r="H295" s="124">
        <f t="shared" si="44"/>
        <v>39930</v>
      </c>
      <c r="I295" s="125">
        <f t="shared" si="45"/>
        <v>-5940</v>
      </c>
      <c r="J295" s="21">
        <f t="shared" si="41"/>
        <v>119790</v>
      </c>
      <c r="K295" s="21"/>
      <c r="L295" s="82"/>
      <c r="M295" s="21"/>
      <c r="N295" s="21"/>
      <c r="O295" s="21">
        <v>159720</v>
      </c>
      <c r="P295" s="21"/>
      <c r="Q295" s="102">
        <v>0</v>
      </c>
      <c r="R295" s="103">
        <v>0</v>
      </c>
      <c r="S295" s="21">
        <f>IFERROR(VLOOKUP(A295*1,Sheet1!$A$365:$V$533,22,0),0)</f>
        <v>0</v>
      </c>
      <c r="T295" s="21">
        <f t="shared" si="38"/>
        <v>0</v>
      </c>
      <c r="U295" s="21">
        <f t="shared" si="39"/>
        <v>0</v>
      </c>
      <c r="V295" s="21">
        <f t="shared" si="40"/>
        <v>0</v>
      </c>
      <c r="W295" s="21">
        <v>0</v>
      </c>
      <c r="X295" s="21"/>
      <c r="Y295" s="13">
        <v>3</v>
      </c>
      <c r="Z295" s="21">
        <v>5700</v>
      </c>
      <c r="AA295" s="21">
        <f t="shared" si="42"/>
        <v>1425</v>
      </c>
      <c r="AB295" s="21">
        <f t="shared" si="43"/>
        <v>4275</v>
      </c>
      <c r="AC295" s="135">
        <v>5700</v>
      </c>
      <c r="AD295" s="21"/>
      <c r="AE295" s="76"/>
      <c r="AF295" s="15"/>
    </row>
    <row r="296" spans="1:32" s="11" customFormat="1" x14ac:dyDescent="0.3">
      <c r="A296" s="75">
        <v>3904</v>
      </c>
      <c r="B296" s="12" t="s">
        <v>261</v>
      </c>
      <c r="C296" s="12" t="s">
        <v>345</v>
      </c>
      <c r="D296" s="102">
        <v>214</v>
      </c>
      <c r="E296" s="102">
        <v>0</v>
      </c>
      <c r="F296" s="103">
        <v>282480</v>
      </c>
      <c r="G296" s="21">
        <f>VLOOKUP(A296*1,Sheet1!$A$2:$V$362,22,0)</f>
        <v>72930</v>
      </c>
      <c r="H296" s="124">
        <f t="shared" si="44"/>
        <v>70620</v>
      </c>
      <c r="I296" s="125">
        <f t="shared" si="45"/>
        <v>-2310</v>
      </c>
      <c r="J296" s="21">
        <f t="shared" si="41"/>
        <v>211860</v>
      </c>
      <c r="K296" s="21"/>
      <c r="L296" s="82"/>
      <c r="M296" s="21"/>
      <c r="N296" s="21"/>
      <c r="O296" s="21">
        <v>282480</v>
      </c>
      <c r="P296" s="21"/>
      <c r="Q296" s="102">
        <v>1</v>
      </c>
      <c r="R296" s="103">
        <v>300</v>
      </c>
      <c r="S296" s="21">
        <f>IFERROR(VLOOKUP(A296*1,Sheet1!$A$365:$V$533,22,0),0)</f>
        <v>75</v>
      </c>
      <c r="T296" s="21">
        <f t="shared" si="38"/>
        <v>75</v>
      </c>
      <c r="U296" s="21">
        <f t="shared" si="39"/>
        <v>0</v>
      </c>
      <c r="V296" s="21">
        <f t="shared" si="40"/>
        <v>225</v>
      </c>
      <c r="W296" s="21">
        <v>300</v>
      </c>
      <c r="X296" s="21"/>
      <c r="Y296" s="13">
        <v>0</v>
      </c>
      <c r="Z296" s="21">
        <v>0</v>
      </c>
      <c r="AA296" s="21">
        <f t="shared" si="42"/>
        <v>0</v>
      </c>
      <c r="AB296" s="21">
        <f t="shared" si="43"/>
        <v>0</v>
      </c>
      <c r="AC296" s="135">
        <v>0</v>
      </c>
      <c r="AD296" s="21"/>
      <c r="AE296" s="76"/>
      <c r="AF296" s="15"/>
    </row>
    <row r="297" spans="1:32" s="11" customFormat="1" x14ac:dyDescent="0.3">
      <c r="A297" s="75">
        <v>3906</v>
      </c>
      <c r="B297" s="12" t="s">
        <v>262</v>
      </c>
      <c r="C297" s="12" t="s">
        <v>345</v>
      </c>
      <c r="D297" s="102">
        <v>46</v>
      </c>
      <c r="E297" s="102">
        <v>0</v>
      </c>
      <c r="F297" s="103">
        <v>60720</v>
      </c>
      <c r="G297" s="21">
        <f>VLOOKUP(A297*1,Sheet1!$A$2:$V$362,22,0)</f>
        <v>13860</v>
      </c>
      <c r="H297" s="124">
        <f t="shared" si="44"/>
        <v>15180</v>
      </c>
      <c r="I297" s="125">
        <f t="shared" si="45"/>
        <v>1320</v>
      </c>
      <c r="J297" s="21">
        <f t="shared" si="41"/>
        <v>45540</v>
      </c>
      <c r="K297" s="21"/>
      <c r="L297" s="82"/>
      <c r="M297" s="21"/>
      <c r="N297" s="21"/>
      <c r="O297" s="21">
        <v>60720</v>
      </c>
      <c r="P297" s="21"/>
      <c r="Q297" s="102">
        <v>5</v>
      </c>
      <c r="R297" s="103">
        <v>1500</v>
      </c>
      <c r="S297" s="21">
        <f>IFERROR(VLOOKUP(A297*1,Sheet1!$A$365:$V$533,22,0),0)</f>
        <v>150</v>
      </c>
      <c r="T297" s="21">
        <f t="shared" si="38"/>
        <v>375</v>
      </c>
      <c r="U297" s="21">
        <f t="shared" si="39"/>
        <v>225</v>
      </c>
      <c r="V297" s="21">
        <f t="shared" si="40"/>
        <v>1125</v>
      </c>
      <c r="W297" s="21">
        <v>1500</v>
      </c>
      <c r="X297" s="21"/>
      <c r="Y297" s="13">
        <v>2</v>
      </c>
      <c r="Z297" s="21">
        <v>3800</v>
      </c>
      <c r="AA297" s="21">
        <f t="shared" si="42"/>
        <v>950</v>
      </c>
      <c r="AB297" s="21">
        <f t="shared" si="43"/>
        <v>2850</v>
      </c>
      <c r="AC297" s="135">
        <v>3800</v>
      </c>
      <c r="AD297" s="21"/>
      <c r="AE297" s="76"/>
      <c r="AF297" s="15"/>
    </row>
    <row r="298" spans="1:32" s="11" customFormat="1" x14ac:dyDescent="0.3">
      <c r="A298" s="75">
        <v>3907</v>
      </c>
      <c r="B298" s="12" t="s">
        <v>263</v>
      </c>
      <c r="C298" s="12" t="s">
        <v>345</v>
      </c>
      <c r="D298" s="102">
        <v>62</v>
      </c>
      <c r="E298" s="102">
        <v>0</v>
      </c>
      <c r="F298" s="103">
        <v>81840</v>
      </c>
      <c r="G298" s="21">
        <f>VLOOKUP(A298*1,Sheet1!$A$2:$V$362,22,0)</f>
        <v>17490</v>
      </c>
      <c r="H298" s="124">
        <f t="shared" si="44"/>
        <v>20460</v>
      </c>
      <c r="I298" s="125">
        <f t="shared" si="45"/>
        <v>2970</v>
      </c>
      <c r="J298" s="21">
        <f t="shared" si="41"/>
        <v>61380</v>
      </c>
      <c r="K298" s="21"/>
      <c r="L298" s="82"/>
      <c r="M298" s="21"/>
      <c r="N298" s="21"/>
      <c r="O298" s="21">
        <v>81840</v>
      </c>
      <c r="P298" s="21"/>
      <c r="Q298" s="102">
        <v>0</v>
      </c>
      <c r="R298" s="103">
        <v>0</v>
      </c>
      <c r="S298" s="21">
        <f>IFERROR(VLOOKUP(A298*1,Sheet1!$A$365:$V$533,22,0),0)</f>
        <v>0</v>
      </c>
      <c r="T298" s="21">
        <f t="shared" si="38"/>
        <v>0</v>
      </c>
      <c r="U298" s="21">
        <f t="shared" si="39"/>
        <v>0</v>
      </c>
      <c r="V298" s="21">
        <f t="shared" si="40"/>
        <v>0</v>
      </c>
      <c r="W298" s="21">
        <v>0</v>
      </c>
      <c r="X298" s="21"/>
      <c r="Y298" s="13">
        <v>2</v>
      </c>
      <c r="Z298" s="21">
        <v>3800</v>
      </c>
      <c r="AA298" s="21">
        <f t="shared" si="42"/>
        <v>950</v>
      </c>
      <c r="AB298" s="21">
        <f t="shared" si="43"/>
        <v>2850</v>
      </c>
      <c r="AC298" s="135">
        <v>3800</v>
      </c>
      <c r="AD298" s="21"/>
      <c r="AE298" s="76"/>
      <c r="AF298" s="15"/>
    </row>
    <row r="299" spans="1:32" s="11" customFormat="1" x14ac:dyDescent="0.3">
      <c r="A299" s="75">
        <v>3909</v>
      </c>
      <c r="B299" s="12" t="s">
        <v>264</v>
      </c>
      <c r="C299" s="12" t="s">
        <v>345</v>
      </c>
      <c r="D299" s="102">
        <v>201</v>
      </c>
      <c r="E299" s="102">
        <v>0</v>
      </c>
      <c r="F299" s="103">
        <v>265320</v>
      </c>
      <c r="G299" s="21">
        <f>VLOOKUP(A299*1,Sheet1!$A$2:$V$362,22,0)</f>
        <v>65010</v>
      </c>
      <c r="H299" s="124">
        <f t="shared" si="44"/>
        <v>66330</v>
      </c>
      <c r="I299" s="125">
        <f t="shared" si="45"/>
        <v>1320</v>
      </c>
      <c r="J299" s="21">
        <f t="shared" si="41"/>
        <v>198990</v>
      </c>
      <c r="K299" s="21"/>
      <c r="L299" s="82"/>
      <c r="M299" s="21"/>
      <c r="N299" s="21"/>
      <c r="O299" s="21">
        <v>265320</v>
      </c>
      <c r="P299" s="21"/>
      <c r="Q299" s="102">
        <v>4</v>
      </c>
      <c r="R299" s="103">
        <v>1200</v>
      </c>
      <c r="S299" s="21">
        <f>IFERROR(VLOOKUP(A299*1,Sheet1!$A$365:$V$533,22,0),0)</f>
        <v>750</v>
      </c>
      <c r="T299" s="21">
        <f t="shared" si="38"/>
        <v>300</v>
      </c>
      <c r="U299" s="21">
        <f t="shared" si="39"/>
        <v>-450</v>
      </c>
      <c r="V299" s="21">
        <f t="shared" si="40"/>
        <v>900</v>
      </c>
      <c r="W299" s="21">
        <v>1200</v>
      </c>
      <c r="X299" s="21"/>
      <c r="Y299" s="13">
        <v>3</v>
      </c>
      <c r="Z299" s="21">
        <v>5700</v>
      </c>
      <c r="AA299" s="21">
        <f t="shared" si="42"/>
        <v>1425</v>
      </c>
      <c r="AB299" s="21">
        <f t="shared" si="43"/>
        <v>4275</v>
      </c>
      <c r="AC299" s="135">
        <v>5700</v>
      </c>
      <c r="AD299" s="21"/>
      <c r="AE299" s="76"/>
      <c r="AF299" s="15"/>
    </row>
    <row r="300" spans="1:32" s="11" customFormat="1" x14ac:dyDescent="0.3">
      <c r="A300" s="75">
        <v>3910</v>
      </c>
      <c r="B300" s="12" t="s">
        <v>265</v>
      </c>
      <c r="C300" s="12" t="s">
        <v>344</v>
      </c>
      <c r="D300" s="102">
        <v>90</v>
      </c>
      <c r="E300" s="102">
        <v>0</v>
      </c>
      <c r="F300" s="103">
        <v>118800</v>
      </c>
      <c r="G300" s="21">
        <f>VLOOKUP(A300*1,Sheet1!$A$2:$V$362,22,0)</f>
        <v>29370</v>
      </c>
      <c r="H300" s="124">
        <f t="shared" si="44"/>
        <v>29700</v>
      </c>
      <c r="I300" s="125">
        <f t="shared" si="45"/>
        <v>330</v>
      </c>
      <c r="J300" s="21">
        <f t="shared" si="41"/>
        <v>89100</v>
      </c>
      <c r="K300" s="21"/>
      <c r="L300" s="82"/>
      <c r="M300" s="21"/>
      <c r="N300" s="21"/>
      <c r="O300" s="21">
        <v>118800</v>
      </c>
      <c r="P300" s="21"/>
      <c r="Q300" s="102">
        <v>0</v>
      </c>
      <c r="R300" s="103">
        <v>0</v>
      </c>
      <c r="S300" s="21">
        <f>IFERROR(VLOOKUP(A300*1,Sheet1!$A$365:$V$533,22,0),0)</f>
        <v>0</v>
      </c>
      <c r="T300" s="21">
        <f t="shared" si="38"/>
        <v>0</v>
      </c>
      <c r="U300" s="21">
        <f t="shared" si="39"/>
        <v>0</v>
      </c>
      <c r="V300" s="21">
        <f t="shared" si="40"/>
        <v>0</v>
      </c>
      <c r="W300" s="21">
        <v>0</v>
      </c>
      <c r="X300" s="21"/>
      <c r="Y300" s="13">
        <v>9</v>
      </c>
      <c r="Z300" s="21">
        <v>17100</v>
      </c>
      <c r="AA300" s="21">
        <f t="shared" si="42"/>
        <v>4275</v>
      </c>
      <c r="AB300" s="21">
        <f t="shared" si="43"/>
        <v>12825</v>
      </c>
      <c r="AC300" s="135">
        <v>17100</v>
      </c>
      <c r="AD300" s="21"/>
      <c r="AE300" s="76"/>
      <c r="AF300" s="15"/>
    </row>
    <row r="301" spans="1:32" s="11" customFormat="1" x14ac:dyDescent="0.3">
      <c r="A301" s="75">
        <v>3911</v>
      </c>
      <c r="B301" s="12" t="s">
        <v>266</v>
      </c>
      <c r="C301" s="12" t="s">
        <v>345</v>
      </c>
      <c r="D301" s="102">
        <v>65</v>
      </c>
      <c r="E301" s="102">
        <v>0</v>
      </c>
      <c r="F301" s="103">
        <v>85800</v>
      </c>
      <c r="G301" s="21">
        <f>VLOOKUP(A301*1,Sheet1!$A$2:$V$362,22,0)</f>
        <v>23100</v>
      </c>
      <c r="H301" s="124">
        <f t="shared" si="44"/>
        <v>21450</v>
      </c>
      <c r="I301" s="125">
        <f t="shared" si="45"/>
        <v>-1650</v>
      </c>
      <c r="J301" s="21">
        <f t="shared" si="41"/>
        <v>64350</v>
      </c>
      <c r="K301" s="21"/>
      <c r="L301" s="82"/>
      <c r="M301" s="21"/>
      <c r="N301" s="21"/>
      <c r="O301" s="21">
        <v>85800</v>
      </c>
      <c r="P301" s="21"/>
      <c r="Q301" s="102">
        <v>1</v>
      </c>
      <c r="R301" s="103">
        <v>300</v>
      </c>
      <c r="S301" s="21">
        <f>IFERROR(VLOOKUP(A301*1,Sheet1!$A$365:$V$533,22,0),0)</f>
        <v>225</v>
      </c>
      <c r="T301" s="21">
        <f t="shared" si="38"/>
        <v>75</v>
      </c>
      <c r="U301" s="21">
        <f t="shared" si="39"/>
        <v>-150</v>
      </c>
      <c r="V301" s="21">
        <f t="shared" si="40"/>
        <v>225</v>
      </c>
      <c r="W301" s="21">
        <v>300</v>
      </c>
      <c r="X301" s="21"/>
      <c r="Y301" s="13">
        <v>2</v>
      </c>
      <c r="Z301" s="21">
        <v>3800</v>
      </c>
      <c r="AA301" s="21">
        <f t="shared" si="42"/>
        <v>950</v>
      </c>
      <c r="AB301" s="21">
        <f t="shared" si="43"/>
        <v>2850</v>
      </c>
      <c r="AC301" s="135">
        <v>3800</v>
      </c>
      <c r="AD301" s="21"/>
      <c r="AE301" s="76"/>
      <c r="AF301" s="15"/>
    </row>
    <row r="302" spans="1:32" s="11" customFormat="1" x14ac:dyDescent="0.3">
      <c r="A302" s="75">
        <v>3913</v>
      </c>
      <c r="B302" s="12" t="s">
        <v>267</v>
      </c>
      <c r="C302" s="12" t="s">
        <v>348</v>
      </c>
      <c r="D302" s="102">
        <v>67</v>
      </c>
      <c r="E302" s="102">
        <v>0</v>
      </c>
      <c r="F302" s="103">
        <v>88440</v>
      </c>
      <c r="G302" s="21">
        <f>VLOOKUP(A302*1,Sheet1!$A$2:$V$362,22,0)</f>
        <v>23100</v>
      </c>
      <c r="H302" s="124">
        <f t="shared" si="44"/>
        <v>22110</v>
      </c>
      <c r="I302" s="125">
        <f t="shared" si="45"/>
        <v>-990</v>
      </c>
      <c r="J302" s="21">
        <f t="shared" si="41"/>
        <v>66330</v>
      </c>
      <c r="K302" s="21"/>
      <c r="L302" s="82"/>
      <c r="M302" s="21"/>
      <c r="N302" s="21"/>
      <c r="O302" s="21">
        <v>88440</v>
      </c>
      <c r="P302" s="21"/>
      <c r="Q302" s="102">
        <v>0</v>
      </c>
      <c r="R302" s="103">
        <v>0</v>
      </c>
      <c r="S302" s="21">
        <f>IFERROR(VLOOKUP(A302*1,Sheet1!$A$365:$V$533,22,0),0)</f>
        <v>0</v>
      </c>
      <c r="T302" s="21">
        <f t="shared" si="38"/>
        <v>0</v>
      </c>
      <c r="U302" s="21">
        <f t="shared" si="39"/>
        <v>0</v>
      </c>
      <c r="V302" s="21">
        <f t="shared" si="40"/>
        <v>0</v>
      </c>
      <c r="W302" s="21">
        <v>0</v>
      </c>
      <c r="X302" s="21"/>
      <c r="Y302" s="13">
        <v>0</v>
      </c>
      <c r="Z302" s="21">
        <v>0</v>
      </c>
      <c r="AA302" s="21">
        <f t="shared" si="42"/>
        <v>0</v>
      </c>
      <c r="AB302" s="21">
        <f t="shared" si="43"/>
        <v>0</v>
      </c>
      <c r="AC302" s="135">
        <v>0</v>
      </c>
      <c r="AD302" s="21"/>
      <c r="AE302" s="76"/>
      <c r="AF302" s="15"/>
    </row>
    <row r="303" spans="1:32" x14ac:dyDescent="0.3">
      <c r="A303" s="75">
        <v>3916</v>
      </c>
      <c r="B303" s="12" t="s">
        <v>268</v>
      </c>
      <c r="C303" s="12" t="s">
        <v>345</v>
      </c>
      <c r="D303" s="102">
        <v>169</v>
      </c>
      <c r="E303" s="102">
        <v>0</v>
      </c>
      <c r="F303" s="103">
        <v>223080</v>
      </c>
      <c r="G303" s="21">
        <f>VLOOKUP(A303*1,Sheet1!$A$2:$V$362,22,0)</f>
        <v>60720</v>
      </c>
      <c r="H303" s="124">
        <f t="shared" si="44"/>
        <v>55770</v>
      </c>
      <c r="I303" s="125">
        <f t="shared" si="45"/>
        <v>-4950</v>
      </c>
      <c r="J303" s="21">
        <f t="shared" si="41"/>
        <v>167310</v>
      </c>
      <c r="K303" s="21"/>
      <c r="L303" s="82"/>
      <c r="M303" s="21"/>
      <c r="N303" s="21"/>
      <c r="O303" s="21">
        <v>223080</v>
      </c>
      <c r="P303" s="21"/>
      <c r="Q303" s="102">
        <v>2</v>
      </c>
      <c r="R303" s="103">
        <v>600</v>
      </c>
      <c r="S303" s="21">
        <f>IFERROR(VLOOKUP(A303*1,Sheet1!$A$365:$V$533,22,0),0)</f>
        <v>225</v>
      </c>
      <c r="T303" s="21">
        <f t="shared" si="38"/>
        <v>150</v>
      </c>
      <c r="U303" s="21">
        <f t="shared" si="39"/>
        <v>-75</v>
      </c>
      <c r="V303" s="21">
        <f t="shared" si="40"/>
        <v>450</v>
      </c>
      <c r="W303" s="21">
        <v>600</v>
      </c>
      <c r="X303" s="21"/>
      <c r="Y303" s="13">
        <v>0</v>
      </c>
      <c r="Z303" s="21">
        <v>0</v>
      </c>
      <c r="AA303" s="21">
        <f t="shared" si="42"/>
        <v>0</v>
      </c>
      <c r="AB303" s="21">
        <f t="shared" si="43"/>
        <v>0</v>
      </c>
      <c r="AC303" s="135">
        <v>0</v>
      </c>
      <c r="AD303" s="21"/>
      <c r="AE303" s="76"/>
      <c r="AF303" s="15"/>
    </row>
    <row r="304" spans="1:32" s="11" customFormat="1" x14ac:dyDescent="0.3">
      <c r="A304" s="75">
        <v>3917</v>
      </c>
      <c r="B304" s="12" t="s">
        <v>269</v>
      </c>
      <c r="C304" s="12" t="s">
        <v>345</v>
      </c>
      <c r="D304" s="102">
        <v>258</v>
      </c>
      <c r="E304" s="102">
        <v>0</v>
      </c>
      <c r="F304" s="103">
        <v>340560</v>
      </c>
      <c r="G304" s="21">
        <f>VLOOKUP(A304*1,Sheet1!$A$2:$V$362,22,0)</f>
        <v>77880</v>
      </c>
      <c r="H304" s="124">
        <f t="shared" si="44"/>
        <v>85140</v>
      </c>
      <c r="I304" s="125">
        <f t="shared" si="45"/>
        <v>7260</v>
      </c>
      <c r="J304" s="21">
        <f t="shared" si="41"/>
        <v>255420</v>
      </c>
      <c r="K304" s="21"/>
      <c r="L304" s="82"/>
      <c r="M304" s="21"/>
      <c r="N304" s="21"/>
      <c r="O304" s="21">
        <v>340560</v>
      </c>
      <c r="P304" s="21"/>
      <c r="Q304" s="102">
        <v>2</v>
      </c>
      <c r="R304" s="103">
        <v>600</v>
      </c>
      <c r="S304" s="21">
        <f>IFERROR(VLOOKUP(A304*1,Sheet1!$A$365:$V$533,22,0),0)</f>
        <v>150</v>
      </c>
      <c r="T304" s="21">
        <f t="shared" si="38"/>
        <v>150</v>
      </c>
      <c r="U304" s="21">
        <f t="shared" si="39"/>
        <v>0</v>
      </c>
      <c r="V304" s="21">
        <f t="shared" si="40"/>
        <v>450</v>
      </c>
      <c r="W304" s="21">
        <v>600</v>
      </c>
      <c r="X304" s="21"/>
      <c r="Y304" s="13">
        <v>1</v>
      </c>
      <c r="Z304" s="21">
        <v>1900</v>
      </c>
      <c r="AA304" s="21">
        <f t="shared" si="42"/>
        <v>475</v>
      </c>
      <c r="AB304" s="21">
        <f t="shared" si="43"/>
        <v>1425</v>
      </c>
      <c r="AC304" s="135">
        <v>1900</v>
      </c>
      <c r="AD304" s="21"/>
      <c r="AE304" s="76"/>
      <c r="AF304" s="15"/>
    </row>
    <row r="305" spans="1:32" s="11" customFormat="1" x14ac:dyDescent="0.3">
      <c r="A305" s="75">
        <v>3918</v>
      </c>
      <c r="B305" s="12" t="s">
        <v>270</v>
      </c>
      <c r="C305" s="12" t="s">
        <v>345</v>
      </c>
      <c r="D305" s="102">
        <v>256</v>
      </c>
      <c r="E305" s="102">
        <v>0</v>
      </c>
      <c r="F305" s="103">
        <v>337920</v>
      </c>
      <c r="G305" s="21">
        <f>VLOOKUP(A305*1,Sheet1!$A$2:$V$362,22,0)</f>
        <v>87450</v>
      </c>
      <c r="H305" s="124">
        <f t="shared" si="44"/>
        <v>84480</v>
      </c>
      <c r="I305" s="125">
        <f t="shared" si="45"/>
        <v>-2970</v>
      </c>
      <c r="J305" s="21">
        <f t="shared" si="41"/>
        <v>253440</v>
      </c>
      <c r="K305" s="21"/>
      <c r="L305" s="82"/>
      <c r="M305" s="21"/>
      <c r="N305" s="21"/>
      <c r="O305" s="21">
        <v>337920</v>
      </c>
      <c r="P305" s="21"/>
      <c r="Q305" s="102">
        <v>0</v>
      </c>
      <c r="R305" s="103">
        <v>0</v>
      </c>
      <c r="S305" s="21">
        <f>IFERROR(VLOOKUP(A305*1,Sheet1!$A$365:$V$533,22,0),0)</f>
        <v>0</v>
      </c>
      <c r="T305" s="21">
        <f t="shared" si="38"/>
        <v>0</v>
      </c>
      <c r="U305" s="21">
        <f t="shared" si="39"/>
        <v>0</v>
      </c>
      <c r="V305" s="21">
        <f t="shared" si="40"/>
        <v>0</v>
      </c>
      <c r="W305" s="21">
        <v>0</v>
      </c>
      <c r="X305" s="21"/>
      <c r="Y305" s="13">
        <v>0</v>
      </c>
      <c r="Z305" s="21">
        <v>0</v>
      </c>
      <c r="AA305" s="21">
        <f t="shared" si="42"/>
        <v>0</v>
      </c>
      <c r="AB305" s="21">
        <f t="shared" si="43"/>
        <v>0</v>
      </c>
      <c r="AC305" s="135">
        <v>0</v>
      </c>
      <c r="AD305" s="21"/>
      <c r="AE305" s="76"/>
      <c r="AF305" s="15"/>
    </row>
    <row r="306" spans="1:32" s="11" customFormat="1" x14ac:dyDescent="0.3">
      <c r="A306" s="75">
        <v>3919</v>
      </c>
      <c r="B306" s="12" t="s">
        <v>271</v>
      </c>
      <c r="C306" s="12" t="s">
        <v>345</v>
      </c>
      <c r="D306" s="102">
        <v>46</v>
      </c>
      <c r="E306" s="102">
        <v>0</v>
      </c>
      <c r="F306" s="103">
        <v>60720</v>
      </c>
      <c r="G306" s="21">
        <f>VLOOKUP(A306*1,Sheet1!$A$2:$V$362,22,0)</f>
        <v>17820</v>
      </c>
      <c r="H306" s="124">
        <f t="shared" si="44"/>
        <v>15180</v>
      </c>
      <c r="I306" s="125">
        <f t="shared" si="45"/>
        <v>-2640</v>
      </c>
      <c r="J306" s="21">
        <f t="shared" si="41"/>
        <v>45540</v>
      </c>
      <c r="K306" s="21"/>
      <c r="L306" s="82"/>
      <c r="M306" s="21"/>
      <c r="N306" s="21"/>
      <c r="O306" s="21">
        <v>60720</v>
      </c>
      <c r="P306" s="21"/>
      <c r="Q306" s="102">
        <v>1</v>
      </c>
      <c r="R306" s="103">
        <v>300</v>
      </c>
      <c r="S306" s="21">
        <f>IFERROR(VLOOKUP(A306*1,Sheet1!$A$365:$V$533,22,0),0)</f>
        <v>75</v>
      </c>
      <c r="T306" s="21">
        <f t="shared" si="38"/>
        <v>75</v>
      </c>
      <c r="U306" s="21">
        <f t="shared" si="39"/>
        <v>0</v>
      </c>
      <c r="V306" s="21">
        <f t="shared" si="40"/>
        <v>225</v>
      </c>
      <c r="W306" s="21">
        <v>300</v>
      </c>
      <c r="X306" s="21"/>
      <c r="Y306" s="13">
        <v>1</v>
      </c>
      <c r="Z306" s="21">
        <v>1900</v>
      </c>
      <c r="AA306" s="21">
        <f t="shared" si="42"/>
        <v>475</v>
      </c>
      <c r="AB306" s="21">
        <f t="shared" si="43"/>
        <v>1425</v>
      </c>
      <c r="AC306" s="135">
        <v>1900</v>
      </c>
      <c r="AD306" s="21"/>
      <c r="AE306" s="76"/>
      <c r="AF306" s="15"/>
    </row>
    <row r="307" spans="1:32" s="11" customFormat="1" x14ac:dyDescent="0.3">
      <c r="A307" s="75">
        <v>3920</v>
      </c>
      <c r="B307" s="12" t="s">
        <v>272</v>
      </c>
      <c r="C307" s="12" t="s">
        <v>344</v>
      </c>
      <c r="D307" s="102">
        <v>62</v>
      </c>
      <c r="E307" s="102">
        <v>0</v>
      </c>
      <c r="F307" s="103">
        <v>81840</v>
      </c>
      <c r="G307" s="21">
        <f>VLOOKUP(A307*1,Sheet1!$A$2:$V$362,22,0)</f>
        <v>18480</v>
      </c>
      <c r="H307" s="124">
        <f t="shared" si="44"/>
        <v>20460</v>
      </c>
      <c r="I307" s="125">
        <f t="shared" si="45"/>
        <v>1980</v>
      </c>
      <c r="J307" s="21">
        <f t="shared" si="41"/>
        <v>61380</v>
      </c>
      <c r="K307" s="21"/>
      <c r="L307" s="82"/>
      <c r="M307" s="21"/>
      <c r="N307" s="21"/>
      <c r="O307" s="21">
        <v>81840</v>
      </c>
      <c r="P307" s="21"/>
      <c r="Q307" s="102">
        <v>1</v>
      </c>
      <c r="R307" s="103">
        <v>300</v>
      </c>
      <c r="S307" s="21">
        <f>IFERROR(VLOOKUP(A307*1,Sheet1!$A$365:$V$533,22,0),0)</f>
        <v>75</v>
      </c>
      <c r="T307" s="21">
        <f t="shared" si="38"/>
        <v>75</v>
      </c>
      <c r="U307" s="21">
        <f t="shared" si="39"/>
        <v>0</v>
      </c>
      <c r="V307" s="21">
        <f t="shared" si="40"/>
        <v>225</v>
      </c>
      <c r="W307" s="21">
        <v>300</v>
      </c>
      <c r="X307" s="21"/>
      <c r="Y307" s="13">
        <v>0</v>
      </c>
      <c r="Z307" s="21">
        <v>0</v>
      </c>
      <c r="AA307" s="21">
        <f t="shared" si="42"/>
        <v>0</v>
      </c>
      <c r="AB307" s="21">
        <f t="shared" si="43"/>
        <v>0</v>
      </c>
      <c r="AC307" s="135">
        <v>0</v>
      </c>
      <c r="AD307" s="21"/>
      <c r="AE307" s="76"/>
      <c r="AF307" s="15"/>
    </row>
    <row r="308" spans="1:32" s="11" customFormat="1" x14ac:dyDescent="0.3">
      <c r="A308" s="75">
        <v>4026</v>
      </c>
      <c r="B308" s="12" t="s">
        <v>273</v>
      </c>
      <c r="C308" s="12" t="s">
        <v>344</v>
      </c>
      <c r="D308" s="102">
        <v>0</v>
      </c>
      <c r="E308" s="102">
        <v>175</v>
      </c>
      <c r="F308" s="103">
        <v>163625</v>
      </c>
      <c r="G308" s="21">
        <f>VLOOKUP(A308*1,Sheet1!$A$2:$V$362,22,0)</f>
        <v>40439</v>
      </c>
      <c r="H308" s="124">
        <f t="shared" si="44"/>
        <v>40906</v>
      </c>
      <c r="I308" s="125">
        <f t="shared" si="45"/>
        <v>467</v>
      </c>
      <c r="J308" s="21">
        <f t="shared" si="41"/>
        <v>122719</v>
      </c>
      <c r="K308" s="21"/>
      <c r="L308" s="82"/>
      <c r="M308" s="21"/>
      <c r="N308" s="21"/>
      <c r="O308" s="21">
        <v>163625</v>
      </c>
      <c r="P308" s="21"/>
      <c r="Q308" s="102">
        <v>3</v>
      </c>
      <c r="R308" s="103">
        <v>900</v>
      </c>
      <c r="S308" s="21">
        <f>IFERROR(VLOOKUP(A308*1,Sheet1!$A$365:$V$533,22,0),0)</f>
        <v>225</v>
      </c>
      <c r="T308" s="21">
        <f t="shared" si="38"/>
        <v>225</v>
      </c>
      <c r="U308" s="21">
        <f t="shared" si="39"/>
        <v>0</v>
      </c>
      <c r="V308" s="21">
        <f t="shared" si="40"/>
        <v>675</v>
      </c>
      <c r="W308" s="21">
        <v>900</v>
      </c>
      <c r="X308" s="21"/>
      <c r="Y308" s="13">
        <v>2</v>
      </c>
      <c r="Z308" s="21">
        <v>3800</v>
      </c>
      <c r="AA308" s="21">
        <f t="shared" si="42"/>
        <v>950</v>
      </c>
      <c r="AB308" s="21">
        <f t="shared" si="43"/>
        <v>2850</v>
      </c>
      <c r="AC308" s="135">
        <v>3800</v>
      </c>
      <c r="AD308" s="21"/>
      <c r="AE308" s="76"/>
      <c r="AF308" s="15"/>
    </row>
    <row r="309" spans="1:32" s="11" customFormat="1" x14ac:dyDescent="0.3">
      <c r="A309" s="75">
        <v>4040</v>
      </c>
      <c r="B309" s="12" t="s">
        <v>274</v>
      </c>
      <c r="C309" s="12" t="s">
        <v>344</v>
      </c>
      <c r="D309" s="102">
        <v>0</v>
      </c>
      <c r="E309" s="102">
        <v>226</v>
      </c>
      <c r="F309" s="103">
        <v>211310</v>
      </c>
      <c r="G309" s="21">
        <f>VLOOKUP(A309*1,Sheet1!$A$2:$V$362,22,0)</f>
        <v>54464</v>
      </c>
      <c r="H309" s="124">
        <f t="shared" si="44"/>
        <v>52828</v>
      </c>
      <c r="I309" s="125">
        <f t="shared" si="45"/>
        <v>-1636</v>
      </c>
      <c r="J309" s="21">
        <f t="shared" si="41"/>
        <v>158482</v>
      </c>
      <c r="K309" s="21"/>
      <c r="L309" s="82"/>
      <c r="M309" s="21"/>
      <c r="N309" s="21"/>
      <c r="O309" s="21">
        <v>211310</v>
      </c>
      <c r="P309" s="21"/>
      <c r="Q309" s="102">
        <v>2</v>
      </c>
      <c r="R309" s="103">
        <v>600</v>
      </c>
      <c r="S309" s="21">
        <f>IFERROR(VLOOKUP(A309*1,Sheet1!$A$365:$V$533,22,0),0)</f>
        <v>75</v>
      </c>
      <c r="T309" s="21">
        <f t="shared" si="38"/>
        <v>150</v>
      </c>
      <c r="U309" s="21">
        <f t="shared" si="39"/>
        <v>75</v>
      </c>
      <c r="V309" s="21">
        <f t="shared" si="40"/>
        <v>450</v>
      </c>
      <c r="W309" s="21">
        <v>600</v>
      </c>
      <c r="X309" s="21"/>
      <c r="Y309" s="13">
        <v>1</v>
      </c>
      <c r="Z309" s="21">
        <v>1900</v>
      </c>
      <c r="AA309" s="21">
        <f t="shared" si="42"/>
        <v>475</v>
      </c>
      <c r="AB309" s="21">
        <f t="shared" si="43"/>
        <v>1425</v>
      </c>
      <c r="AC309" s="135">
        <v>1900</v>
      </c>
      <c r="AD309" s="21"/>
      <c r="AE309" s="76"/>
      <c r="AF309" s="15"/>
    </row>
    <row r="310" spans="1:32" s="11" customFormat="1" x14ac:dyDescent="0.3">
      <c r="A310" s="75">
        <v>4043</v>
      </c>
      <c r="B310" s="12" t="s">
        <v>275</v>
      </c>
      <c r="C310" s="12" t="s">
        <v>344</v>
      </c>
      <c r="D310" s="102">
        <v>0</v>
      </c>
      <c r="E310" s="102">
        <v>28</v>
      </c>
      <c r="F310" s="103">
        <v>26180</v>
      </c>
      <c r="G310" s="21">
        <f>VLOOKUP(A310*1,Sheet1!$A$2:$V$362,22,0)</f>
        <v>6779</v>
      </c>
      <c r="H310" s="124">
        <f t="shared" si="44"/>
        <v>6545</v>
      </c>
      <c r="I310" s="125">
        <f t="shared" si="45"/>
        <v>-234</v>
      </c>
      <c r="J310" s="21">
        <f t="shared" si="41"/>
        <v>19635</v>
      </c>
      <c r="K310" s="21"/>
      <c r="L310" s="82"/>
      <c r="M310" s="21"/>
      <c r="N310" s="21"/>
      <c r="O310" s="21">
        <v>26180</v>
      </c>
      <c r="P310" s="21"/>
      <c r="Q310" s="102">
        <v>1</v>
      </c>
      <c r="R310" s="103">
        <v>300</v>
      </c>
      <c r="S310" s="21">
        <f>IFERROR(VLOOKUP(A310*1,Sheet1!$A$365:$V$533,22,0),0)</f>
        <v>75</v>
      </c>
      <c r="T310" s="21">
        <f t="shared" si="38"/>
        <v>75</v>
      </c>
      <c r="U310" s="21">
        <f t="shared" si="39"/>
        <v>0</v>
      </c>
      <c r="V310" s="21">
        <f t="shared" si="40"/>
        <v>225</v>
      </c>
      <c r="W310" s="21">
        <v>300</v>
      </c>
      <c r="X310" s="21"/>
      <c r="Y310" s="13">
        <v>0</v>
      </c>
      <c r="Z310" s="21">
        <v>0</v>
      </c>
      <c r="AA310" s="21">
        <f t="shared" si="42"/>
        <v>0</v>
      </c>
      <c r="AB310" s="21">
        <f t="shared" si="43"/>
        <v>0</v>
      </c>
      <c r="AC310" s="135">
        <v>0</v>
      </c>
      <c r="AD310" s="21"/>
      <c r="AE310" s="76"/>
      <c r="AF310" s="15"/>
    </row>
    <row r="311" spans="1:32" s="11" customFormat="1" x14ac:dyDescent="0.3">
      <c r="A311" s="75">
        <v>4045</v>
      </c>
      <c r="B311" s="12" t="s">
        <v>276</v>
      </c>
      <c r="C311" s="12" t="s">
        <v>345</v>
      </c>
      <c r="D311" s="102">
        <v>0</v>
      </c>
      <c r="E311" s="102">
        <v>60</v>
      </c>
      <c r="F311" s="103">
        <v>56100</v>
      </c>
      <c r="G311" s="21">
        <f>VLOOKUP(A311*1,Sheet1!$A$2:$V$362,22,0)</f>
        <v>14025</v>
      </c>
      <c r="H311" s="124">
        <f t="shared" si="44"/>
        <v>14025</v>
      </c>
      <c r="I311" s="125">
        <f t="shared" si="45"/>
        <v>0</v>
      </c>
      <c r="J311" s="21">
        <f t="shared" si="41"/>
        <v>42075</v>
      </c>
      <c r="K311" s="21"/>
      <c r="L311" s="82"/>
      <c r="M311" s="21"/>
      <c r="N311" s="21"/>
      <c r="O311" s="21">
        <v>56100</v>
      </c>
      <c r="P311" s="21"/>
      <c r="Q311" s="102">
        <v>3</v>
      </c>
      <c r="R311" s="103">
        <v>900</v>
      </c>
      <c r="S311" s="21">
        <f>IFERROR(VLOOKUP(A311*1,Sheet1!$A$365:$V$533,22,0),0)</f>
        <v>150</v>
      </c>
      <c r="T311" s="21">
        <f t="shared" si="38"/>
        <v>225</v>
      </c>
      <c r="U311" s="21">
        <f t="shared" si="39"/>
        <v>75</v>
      </c>
      <c r="V311" s="21">
        <f t="shared" si="40"/>
        <v>675</v>
      </c>
      <c r="W311" s="21">
        <v>900</v>
      </c>
      <c r="X311" s="21"/>
      <c r="Y311" s="13">
        <v>0</v>
      </c>
      <c r="Z311" s="21">
        <v>0</v>
      </c>
      <c r="AA311" s="21">
        <f t="shared" si="42"/>
        <v>0</v>
      </c>
      <c r="AB311" s="21">
        <f t="shared" si="43"/>
        <v>0</v>
      </c>
      <c r="AC311" s="135">
        <v>0</v>
      </c>
      <c r="AD311" s="21"/>
      <c r="AE311" s="76"/>
      <c r="AF311" s="15"/>
    </row>
    <row r="312" spans="1:32" s="11" customFormat="1" x14ac:dyDescent="0.3">
      <c r="A312" s="75">
        <v>4065</v>
      </c>
      <c r="B312" s="12" t="s">
        <v>414</v>
      </c>
      <c r="C312" s="12" t="s">
        <v>344</v>
      </c>
      <c r="D312" s="102">
        <v>0</v>
      </c>
      <c r="E312" s="102">
        <v>167</v>
      </c>
      <c r="F312" s="103">
        <v>156145</v>
      </c>
      <c r="G312" s="21">
        <f>VLOOKUP(A312*1,Sheet1!$A$2:$V$362,22,0)</f>
        <v>38803</v>
      </c>
      <c r="H312" s="124">
        <f t="shared" si="44"/>
        <v>39036</v>
      </c>
      <c r="I312" s="125">
        <f t="shared" si="45"/>
        <v>233</v>
      </c>
      <c r="J312" s="21">
        <f t="shared" si="41"/>
        <v>117109</v>
      </c>
      <c r="K312" s="21"/>
      <c r="L312" s="82"/>
      <c r="M312" s="21"/>
      <c r="N312" s="21"/>
      <c r="O312" s="21">
        <v>156145</v>
      </c>
      <c r="P312" s="21"/>
      <c r="Q312" s="102">
        <v>0</v>
      </c>
      <c r="R312" s="103">
        <v>0</v>
      </c>
      <c r="S312" s="21">
        <f>IFERROR(VLOOKUP(A312*1,Sheet1!$A$365:$V$533,22,0),0)</f>
        <v>75</v>
      </c>
      <c r="T312" s="21">
        <f t="shared" si="38"/>
        <v>0</v>
      </c>
      <c r="U312" s="21">
        <f t="shared" si="39"/>
        <v>-75</v>
      </c>
      <c r="V312" s="21">
        <f t="shared" si="40"/>
        <v>0</v>
      </c>
      <c r="W312" s="21">
        <v>0</v>
      </c>
      <c r="X312" s="21"/>
      <c r="Y312" s="13">
        <v>2</v>
      </c>
      <c r="Z312" s="21">
        <v>3800</v>
      </c>
      <c r="AA312" s="21">
        <f t="shared" si="42"/>
        <v>950</v>
      </c>
      <c r="AB312" s="21">
        <f t="shared" si="43"/>
        <v>2850</v>
      </c>
      <c r="AC312" s="135">
        <v>3800</v>
      </c>
      <c r="AD312" s="21"/>
      <c r="AE312" s="76"/>
      <c r="AF312" s="15"/>
    </row>
    <row r="313" spans="1:32" s="11" customFormat="1" x14ac:dyDescent="0.3">
      <c r="A313" s="75">
        <v>4091</v>
      </c>
      <c r="B313" s="12" t="s">
        <v>277</v>
      </c>
      <c r="C313" s="12" t="s">
        <v>345</v>
      </c>
      <c r="D313" s="102">
        <v>0</v>
      </c>
      <c r="E313" s="102">
        <v>193</v>
      </c>
      <c r="F313" s="103">
        <v>180455</v>
      </c>
      <c r="G313" s="21">
        <f>VLOOKUP(A313*1,Sheet1!$A$2:$V$362,22,0)</f>
        <v>42309</v>
      </c>
      <c r="H313" s="124">
        <f t="shared" si="44"/>
        <v>45114</v>
      </c>
      <c r="I313" s="125">
        <f t="shared" si="45"/>
        <v>2805</v>
      </c>
      <c r="J313" s="21">
        <f t="shared" si="41"/>
        <v>135341</v>
      </c>
      <c r="K313" s="21"/>
      <c r="L313" s="82"/>
      <c r="M313" s="21"/>
      <c r="N313" s="21"/>
      <c r="O313" s="21">
        <v>180455</v>
      </c>
      <c r="P313" s="21"/>
      <c r="Q313" s="102">
        <v>1</v>
      </c>
      <c r="R313" s="103">
        <v>300</v>
      </c>
      <c r="S313" s="21">
        <f>IFERROR(VLOOKUP(A313*1,Sheet1!$A$365:$V$533,22,0),0)</f>
        <v>150</v>
      </c>
      <c r="T313" s="21">
        <f t="shared" si="38"/>
        <v>75</v>
      </c>
      <c r="U313" s="21">
        <f t="shared" si="39"/>
        <v>-75</v>
      </c>
      <c r="V313" s="21">
        <f t="shared" si="40"/>
        <v>225</v>
      </c>
      <c r="W313" s="21">
        <v>300</v>
      </c>
      <c r="X313" s="21"/>
      <c r="Y313" s="13">
        <v>1</v>
      </c>
      <c r="Z313" s="21">
        <v>1900</v>
      </c>
      <c r="AA313" s="21">
        <f t="shared" si="42"/>
        <v>475</v>
      </c>
      <c r="AB313" s="21">
        <f t="shared" si="43"/>
        <v>1425</v>
      </c>
      <c r="AC313" s="135">
        <v>1900</v>
      </c>
      <c r="AD313" s="21"/>
      <c r="AE313" s="76"/>
      <c r="AF313" s="15"/>
    </row>
    <row r="314" spans="1:32" s="11" customFormat="1" x14ac:dyDescent="0.3">
      <c r="A314" s="75">
        <v>4109</v>
      </c>
      <c r="B314" s="12" t="s">
        <v>278</v>
      </c>
      <c r="C314" s="12" t="s">
        <v>345</v>
      </c>
      <c r="D314" s="102">
        <v>0</v>
      </c>
      <c r="E314" s="102">
        <v>86</v>
      </c>
      <c r="F314" s="103">
        <v>80410</v>
      </c>
      <c r="G314" s="21">
        <f>VLOOKUP(A314*1,Sheet1!$A$2:$V$362,22,0)</f>
        <v>15661</v>
      </c>
      <c r="H314" s="124">
        <f t="shared" si="44"/>
        <v>20103</v>
      </c>
      <c r="I314" s="125">
        <f t="shared" si="45"/>
        <v>4442</v>
      </c>
      <c r="J314" s="21">
        <f t="shared" si="41"/>
        <v>60307</v>
      </c>
      <c r="K314" s="21"/>
      <c r="L314" s="82"/>
      <c r="M314" s="21"/>
      <c r="N314" s="21"/>
      <c r="O314" s="21">
        <v>80410</v>
      </c>
      <c r="P314" s="21"/>
      <c r="Q314" s="102">
        <v>21</v>
      </c>
      <c r="R314" s="103">
        <v>6300</v>
      </c>
      <c r="S314" s="21">
        <f>IFERROR(VLOOKUP(A314*1,Sheet1!$A$365:$V$533,22,0),0)</f>
        <v>1725</v>
      </c>
      <c r="T314" s="21">
        <f t="shared" si="38"/>
        <v>1575</v>
      </c>
      <c r="U314" s="21">
        <f t="shared" si="39"/>
        <v>-150</v>
      </c>
      <c r="V314" s="21">
        <f t="shared" si="40"/>
        <v>4725</v>
      </c>
      <c r="W314" s="21">
        <v>6300</v>
      </c>
      <c r="X314" s="21"/>
      <c r="Y314" s="13">
        <v>0</v>
      </c>
      <c r="Z314" s="21">
        <v>0</v>
      </c>
      <c r="AA314" s="21">
        <f t="shared" si="42"/>
        <v>0</v>
      </c>
      <c r="AB314" s="21">
        <f t="shared" si="43"/>
        <v>0</v>
      </c>
      <c r="AC314" s="135">
        <v>0</v>
      </c>
      <c r="AD314" s="21"/>
      <c r="AE314" s="76"/>
      <c r="AF314" s="15"/>
    </row>
    <row r="315" spans="1:32" s="11" customFormat="1" x14ac:dyDescent="0.3">
      <c r="A315" s="75">
        <v>4246</v>
      </c>
      <c r="B315" s="12" t="s">
        <v>279</v>
      </c>
      <c r="C315" s="12" t="s">
        <v>345</v>
      </c>
      <c r="D315" s="102">
        <v>0</v>
      </c>
      <c r="E315" s="102">
        <v>290</v>
      </c>
      <c r="F315" s="103">
        <v>271150</v>
      </c>
      <c r="G315" s="21">
        <f>VLOOKUP(A315*1,Sheet1!$A$2:$V$362,22,0)</f>
        <v>72930</v>
      </c>
      <c r="H315" s="124">
        <f t="shared" si="44"/>
        <v>67788</v>
      </c>
      <c r="I315" s="125">
        <f t="shared" si="45"/>
        <v>-5142</v>
      </c>
      <c r="J315" s="21">
        <f t="shared" si="41"/>
        <v>203362</v>
      </c>
      <c r="K315" s="21"/>
      <c r="L315" s="82"/>
      <c r="M315" s="21"/>
      <c r="N315" s="21"/>
      <c r="O315" s="21">
        <v>271150</v>
      </c>
      <c r="P315" s="21"/>
      <c r="Q315" s="102">
        <v>18</v>
      </c>
      <c r="R315" s="103">
        <v>5400</v>
      </c>
      <c r="S315" s="21">
        <f>IFERROR(VLOOKUP(A315*1,Sheet1!$A$365:$V$533,22,0),0)</f>
        <v>1425</v>
      </c>
      <c r="T315" s="21">
        <f t="shared" si="38"/>
        <v>1350</v>
      </c>
      <c r="U315" s="21">
        <f t="shared" si="39"/>
        <v>-75</v>
      </c>
      <c r="V315" s="21">
        <f t="shared" si="40"/>
        <v>4050</v>
      </c>
      <c r="W315" s="21">
        <v>5400</v>
      </c>
      <c r="X315" s="21"/>
      <c r="Y315" s="13">
        <v>0</v>
      </c>
      <c r="Z315" s="21">
        <v>0</v>
      </c>
      <c r="AA315" s="21">
        <f t="shared" si="42"/>
        <v>0</v>
      </c>
      <c r="AB315" s="21">
        <f t="shared" si="43"/>
        <v>0</v>
      </c>
      <c r="AC315" s="135">
        <v>0</v>
      </c>
      <c r="AD315" s="21"/>
      <c r="AE315" s="76"/>
      <c r="AF315" s="15"/>
    </row>
    <row r="316" spans="1:32" s="11" customFormat="1" x14ac:dyDescent="0.3">
      <c r="A316" s="75">
        <v>4522</v>
      </c>
      <c r="B316" s="12" t="s">
        <v>280</v>
      </c>
      <c r="C316" s="12" t="s">
        <v>344</v>
      </c>
      <c r="D316" s="102">
        <v>0</v>
      </c>
      <c r="E316" s="102">
        <v>49</v>
      </c>
      <c r="F316" s="103">
        <v>45815</v>
      </c>
      <c r="G316" s="21">
        <f>VLOOKUP(A316*1,Sheet1!$A$2:$V$362,22,0)</f>
        <v>10986</v>
      </c>
      <c r="H316" s="124">
        <f t="shared" si="44"/>
        <v>11454</v>
      </c>
      <c r="I316" s="125">
        <f t="shared" si="45"/>
        <v>468</v>
      </c>
      <c r="J316" s="21">
        <f t="shared" si="41"/>
        <v>34361</v>
      </c>
      <c r="K316" s="21"/>
      <c r="L316" s="82"/>
      <c r="M316" s="21"/>
      <c r="N316" s="21"/>
      <c r="O316" s="21">
        <v>45815</v>
      </c>
      <c r="P316" s="21"/>
      <c r="Q316" s="102">
        <v>25</v>
      </c>
      <c r="R316" s="103">
        <v>7500</v>
      </c>
      <c r="S316" s="21">
        <f>IFERROR(VLOOKUP(A316*1,Sheet1!$A$365:$V$533,22,0),0)</f>
        <v>1725</v>
      </c>
      <c r="T316" s="21">
        <f t="shared" si="38"/>
        <v>1875</v>
      </c>
      <c r="U316" s="21">
        <f t="shared" si="39"/>
        <v>150</v>
      </c>
      <c r="V316" s="21">
        <f t="shared" si="40"/>
        <v>5625</v>
      </c>
      <c r="W316" s="21">
        <v>7500</v>
      </c>
      <c r="X316" s="21"/>
      <c r="Y316" s="13">
        <v>1</v>
      </c>
      <c r="Z316" s="21">
        <v>1900</v>
      </c>
      <c r="AA316" s="21">
        <f t="shared" si="42"/>
        <v>475</v>
      </c>
      <c r="AB316" s="21">
        <f t="shared" si="43"/>
        <v>1425</v>
      </c>
      <c r="AC316" s="135">
        <v>1900</v>
      </c>
      <c r="AD316" s="21"/>
      <c r="AE316" s="76"/>
      <c r="AF316" s="15"/>
    </row>
    <row r="317" spans="1:32" s="11" customFormat="1" x14ac:dyDescent="0.3">
      <c r="A317" s="75">
        <v>4523</v>
      </c>
      <c r="B317" s="12" t="s">
        <v>281</v>
      </c>
      <c r="C317" s="12" t="s">
        <v>344</v>
      </c>
      <c r="D317" s="102">
        <v>0</v>
      </c>
      <c r="E317" s="102">
        <v>67</v>
      </c>
      <c r="F317" s="103">
        <v>62645</v>
      </c>
      <c r="G317" s="21">
        <f>VLOOKUP(A317*1,Sheet1!$A$2:$V$362,22,0)</f>
        <v>14025</v>
      </c>
      <c r="H317" s="124">
        <f t="shared" si="44"/>
        <v>15661</v>
      </c>
      <c r="I317" s="125">
        <f t="shared" si="45"/>
        <v>1636</v>
      </c>
      <c r="J317" s="21">
        <f t="shared" si="41"/>
        <v>46984</v>
      </c>
      <c r="K317" s="21"/>
      <c r="L317" s="82"/>
      <c r="M317" s="21"/>
      <c r="N317" s="21"/>
      <c r="O317" s="21">
        <v>62645</v>
      </c>
      <c r="P317" s="21"/>
      <c r="Q317" s="102">
        <v>14</v>
      </c>
      <c r="R317" s="103">
        <v>4200</v>
      </c>
      <c r="S317" s="21">
        <f>IFERROR(VLOOKUP(A317*1,Sheet1!$A$365:$V$533,22,0),0)</f>
        <v>975</v>
      </c>
      <c r="T317" s="21">
        <f t="shared" si="38"/>
        <v>1050</v>
      </c>
      <c r="U317" s="21">
        <f t="shared" si="39"/>
        <v>75</v>
      </c>
      <c r="V317" s="21">
        <f t="shared" si="40"/>
        <v>3150</v>
      </c>
      <c r="W317" s="21">
        <v>4200</v>
      </c>
      <c r="X317" s="21"/>
      <c r="Y317" s="13">
        <v>0</v>
      </c>
      <c r="Z317" s="21">
        <v>0</v>
      </c>
      <c r="AA317" s="21">
        <f t="shared" si="42"/>
        <v>0</v>
      </c>
      <c r="AB317" s="21">
        <f t="shared" si="43"/>
        <v>0</v>
      </c>
      <c r="AC317" s="135">
        <v>0</v>
      </c>
      <c r="AD317" s="21"/>
      <c r="AE317" s="76"/>
      <c r="AF317" s="15"/>
    </row>
    <row r="318" spans="1:32" s="11" customFormat="1" x14ac:dyDescent="0.3">
      <c r="A318" s="75">
        <v>4534</v>
      </c>
      <c r="B318" s="12" t="s">
        <v>282</v>
      </c>
      <c r="C318" s="12" t="s">
        <v>343</v>
      </c>
      <c r="D318" s="102">
        <v>0</v>
      </c>
      <c r="E318" s="102">
        <v>46</v>
      </c>
      <c r="F318" s="103">
        <v>43010</v>
      </c>
      <c r="G318" s="21">
        <f>VLOOKUP(A318*1,Sheet1!$A$2:$V$362,22,0)</f>
        <v>10753</v>
      </c>
      <c r="H318" s="124">
        <f t="shared" si="44"/>
        <v>10753</v>
      </c>
      <c r="I318" s="125">
        <f t="shared" si="45"/>
        <v>0</v>
      </c>
      <c r="J318" s="21">
        <f t="shared" si="41"/>
        <v>32257</v>
      </c>
      <c r="K318" s="21"/>
      <c r="L318" s="82"/>
      <c r="M318" s="21"/>
      <c r="N318" s="21"/>
      <c r="O318" s="21">
        <v>43010</v>
      </c>
      <c r="P318" s="21"/>
      <c r="Q318" s="102">
        <v>9</v>
      </c>
      <c r="R318" s="103">
        <v>2700</v>
      </c>
      <c r="S318" s="21">
        <f>IFERROR(VLOOKUP(A318*1,Sheet1!$A$365:$V$533,22,0),0)</f>
        <v>750</v>
      </c>
      <c r="T318" s="21">
        <f t="shared" si="38"/>
        <v>675</v>
      </c>
      <c r="U318" s="21">
        <f t="shared" si="39"/>
        <v>-75</v>
      </c>
      <c r="V318" s="21">
        <f t="shared" si="40"/>
        <v>2025</v>
      </c>
      <c r="W318" s="21">
        <v>2700</v>
      </c>
      <c r="X318" s="21"/>
      <c r="Y318" s="13">
        <v>0</v>
      </c>
      <c r="Z318" s="21">
        <v>0</v>
      </c>
      <c r="AA318" s="21">
        <f t="shared" si="42"/>
        <v>0</v>
      </c>
      <c r="AB318" s="21">
        <f t="shared" si="43"/>
        <v>0</v>
      </c>
      <c r="AC318" s="135">
        <v>0</v>
      </c>
      <c r="AD318" s="21"/>
      <c r="AE318" s="76"/>
      <c r="AF318" s="15"/>
    </row>
    <row r="319" spans="1:32" s="11" customFormat="1" x14ac:dyDescent="0.3">
      <c r="A319" s="75">
        <v>4622</v>
      </c>
      <c r="B319" s="12" t="s">
        <v>283</v>
      </c>
      <c r="C319" s="12" t="s">
        <v>348</v>
      </c>
      <c r="D319" s="102">
        <v>0</v>
      </c>
      <c r="E319" s="102">
        <v>15</v>
      </c>
      <c r="F319" s="103">
        <v>14025</v>
      </c>
      <c r="G319" s="21">
        <f>VLOOKUP(A319*1,Sheet1!$A$2:$V$362,22,0)</f>
        <v>3974</v>
      </c>
      <c r="H319" s="124">
        <f t="shared" si="44"/>
        <v>3506</v>
      </c>
      <c r="I319" s="125">
        <f t="shared" si="45"/>
        <v>-468</v>
      </c>
      <c r="J319" s="21">
        <f t="shared" si="41"/>
        <v>10519</v>
      </c>
      <c r="K319" s="21"/>
      <c r="L319" s="82"/>
      <c r="M319" s="21"/>
      <c r="N319" s="21"/>
      <c r="O319" s="21">
        <v>14025</v>
      </c>
      <c r="P319" s="21"/>
      <c r="Q319" s="102">
        <v>1</v>
      </c>
      <c r="R319" s="103">
        <v>300</v>
      </c>
      <c r="S319" s="21">
        <f>IFERROR(VLOOKUP(A319*1,Sheet1!$A$365:$V$533,22,0),0)</f>
        <v>75</v>
      </c>
      <c r="T319" s="21">
        <f t="shared" si="38"/>
        <v>75</v>
      </c>
      <c r="U319" s="21">
        <f t="shared" si="39"/>
        <v>0</v>
      </c>
      <c r="V319" s="21">
        <f t="shared" si="40"/>
        <v>225</v>
      </c>
      <c r="W319" s="21">
        <v>300</v>
      </c>
      <c r="X319" s="21"/>
      <c r="Y319" s="13">
        <v>0</v>
      </c>
      <c r="Z319" s="21">
        <v>0</v>
      </c>
      <c r="AA319" s="21">
        <f t="shared" si="42"/>
        <v>0</v>
      </c>
      <c r="AB319" s="21">
        <f t="shared" si="43"/>
        <v>0</v>
      </c>
      <c r="AC319" s="135">
        <v>0</v>
      </c>
      <c r="AD319" s="21"/>
      <c r="AE319" s="76"/>
      <c r="AF319" s="15"/>
    </row>
    <row r="320" spans="1:32" s="11" customFormat="1" x14ac:dyDescent="0.3">
      <c r="A320" s="75">
        <v>5200</v>
      </c>
      <c r="B320" s="12" t="s">
        <v>284</v>
      </c>
      <c r="C320" s="12" t="s">
        <v>348</v>
      </c>
      <c r="D320" s="102">
        <v>115</v>
      </c>
      <c r="E320" s="102">
        <v>0</v>
      </c>
      <c r="F320" s="103">
        <v>151800</v>
      </c>
      <c r="G320" s="21">
        <f>VLOOKUP(A320*1,Sheet1!$A$2:$V$362,22,0)</f>
        <v>38610</v>
      </c>
      <c r="H320" s="124">
        <f t="shared" si="44"/>
        <v>37950</v>
      </c>
      <c r="I320" s="125">
        <f t="shared" si="45"/>
        <v>-660</v>
      </c>
      <c r="J320" s="21">
        <f t="shared" si="41"/>
        <v>113850</v>
      </c>
      <c r="K320" s="21"/>
      <c r="L320" s="82"/>
      <c r="M320" s="21"/>
      <c r="N320" s="21"/>
      <c r="O320" s="21">
        <v>151800</v>
      </c>
      <c r="P320" s="21"/>
      <c r="Q320" s="102">
        <v>2</v>
      </c>
      <c r="R320" s="103">
        <v>600</v>
      </c>
      <c r="S320" s="21">
        <f>IFERROR(VLOOKUP(A320*1,Sheet1!$A$365:$V$533,22,0),0)</f>
        <v>150</v>
      </c>
      <c r="T320" s="21">
        <f t="shared" si="38"/>
        <v>150</v>
      </c>
      <c r="U320" s="21">
        <f t="shared" si="39"/>
        <v>0</v>
      </c>
      <c r="V320" s="21">
        <f t="shared" si="40"/>
        <v>450</v>
      </c>
      <c r="W320" s="21">
        <v>600</v>
      </c>
      <c r="X320" s="21"/>
      <c r="Y320" s="13">
        <v>0</v>
      </c>
      <c r="Z320" s="21">
        <v>0</v>
      </c>
      <c r="AA320" s="21">
        <f t="shared" si="42"/>
        <v>0</v>
      </c>
      <c r="AB320" s="21">
        <f t="shared" si="43"/>
        <v>0</v>
      </c>
      <c r="AC320" s="135">
        <v>0</v>
      </c>
      <c r="AD320" s="21"/>
      <c r="AE320" s="76"/>
      <c r="AF320" s="15"/>
    </row>
    <row r="321" spans="1:32" s="11" customFormat="1" x14ac:dyDescent="0.3">
      <c r="A321" s="75">
        <v>5201</v>
      </c>
      <c r="B321" s="12" t="s">
        <v>285</v>
      </c>
      <c r="C321" s="12" t="s">
        <v>344</v>
      </c>
      <c r="D321" s="102">
        <v>42</v>
      </c>
      <c r="E321" s="102">
        <v>0</v>
      </c>
      <c r="F321" s="103">
        <v>55440</v>
      </c>
      <c r="G321" s="21">
        <f>VLOOKUP(A321*1,Sheet1!$A$2:$V$362,22,0)</f>
        <v>14190</v>
      </c>
      <c r="H321" s="124">
        <f t="shared" si="44"/>
        <v>13860</v>
      </c>
      <c r="I321" s="125">
        <f t="shared" si="45"/>
        <v>-330</v>
      </c>
      <c r="J321" s="21">
        <f t="shared" si="41"/>
        <v>41580</v>
      </c>
      <c r="K321" s="21"/>
      <c r="L321" s="82"/>
      <c r="M321" s="21"/>
      <c r="N321" s="21"/>
      <c r="O321" s="21">
        <v>55440</v>
      </c>
      <c r="P321" s="21"/>
      <c r="Q321" s="102">
        <v>2</v>
      </c>
      <c r="R321" s="103">
        <v>600</v>
      </c>
      <c r="S321" s="21">
        <f>IFERROR(VLOOKUP(A321*1,Sheet1!$A$365:$V$533,22,0),0)</f>
        <v>150</v>
      </c>
      <c r="T321" s="21">
        <f t="shared" si="38"/>
        <v>150</v>
      </c>
      <c r="U321" s="21">
        <f t="shared" si="39"/>
        <v>0</v>
      </c>
      <c r="V321" s="21">
        <f t="shared" si="40"/>
        <v>450</v>
      </c>
      <c r="W321" s="21">
        <v>600</v>
      </c>
      <c r="X321" s="21"/>
      <c r="Y321" s="13">
        <v>1</v>
      </c>
      <c r="Z321" s="21">
        <v>1900</v>
      </c>
      <c r="AA321" s="21">
        <f t="shared" si="42"/>
        <v>475</v>
      </c>
      <c r="AB321" s="21">
        <f t="shared" si="43"/>
        <v>1425</v>
      </c>
      <c r="AC321" s="135">
        <v>1900</v>
      </c>
      <c r="AD321" s="21"/>
      <c r="AE321" s="76"/>
      <c r="AF321" s="15"/>
    </row>
    <row r="322" spans="1:32" s="11" customFormat="1" x14ac:dyDescent="0.3">
      <c r="A322" s="75">
        <v>5202</v>
      </c>
      <c r="B322" s="12" t="s">
        <v>286</v>
      </c>
      <c r="C322" s="12" t="s">
        <v>348</v>
      </c>
      <c r="D322" s="102">
        <v>70</v>
      </c>
      <c r="E322" s="102">
        <v>0</v>
      </c>
      <c r="F322" s="103">
        <v>92400</v>
      </c>
      <c r="G322" s="21">
        <f>VLOOKUP(A322*1,Sheet1!$A$2:$V$362,22,0)</f>
        <v>24750</v>
      </c>
      <c r="H322" s="124">
        <f t="shared" si="44"/>
        <v>23100</v>
      </c>
      <c r="I322" s="125">
        <f t="shared" si="45"/>
        <v>-1650</v>
      </c>
      <c r="J322" s="21">
        <f t="shared" si="41"/>
        <v>69300</v>
      </c>
      <c r="K322" s="21"/>
      <c r="L322" s="82"/>
      <c r="M322" s="21"/>
      <c r="N322" s="21"/>
      <c r="O322" s="21">
        <v>92400</v>
      </c>
      <c r="P322" s="21"/>
      <c r="Q322" s="102">
        <v>0</v>
      </c>
      <c r="R322" s="103">
        <v>0</v>
      </c>
      <c r="S322" s="21">
        <f>IFERROR(VLOOKUP(A322*1,Sheet1!$A$365:$V$533,22,0),0)</f>
        <v>0</v>
      </c>
      <c r="T322" s="21">
        <f t="shared" si="38"/>
        <v>0</v>
      </c>
      <c r="U322" s="21">
        <f t="shared" si="39"/>
        <v>0</v>
      </c>
      <c r="V322" s="21">
        <f t="shared" si="40"/>
        <v>0</v>
      </c>
      <c r="W322" s="21">
        <v>0</v>
      </c>
      <c r="X322" s="21"/>
      <c r="Y322" s="13">
        <v>4</v>
      </c>
      <c r="Z322" s="21">
        <v>7600</v>
      </c>
      <c r="AA322" s="21">
        <f t="shared" si="42"/>
        <v>1900</v>
      </c>
      <c r="AB322" s="21">
        <f t="shared" si="43"/>
        <v>5700</v>
      </c>
      <c r="AC322" s="135">
        <v>7600</v>
      </c>
      <c r="AD322" s="21"/>
      <c r="AE322" s="76"/>
      <c r="AF322" s="15"/>
    </row>
    <row r="323" spans="1:32" s="11" customFormat="1" x14ac:dyDescent="0.3">
      <c r="A323" s="75">
        <v>5203</v>
      </c>
      <c r="B323" s="12" t="s">
        <v>287</v>
      </c>
      <c r="C323" s="12" t="s">
        <v>344</v>
      </c>
      <c r="D323" s="102">
        <v>21</v>
      </c>
      <c r="E323" s="102">
        <v>0</v>
      </c>
      <c r="F323" s="103">
        <v>27720</v>
      </c>
      <c r="G323" s="21">
        <f>VLOOKUP(A323*1,Sheet1!$A$2:$V$362,22,0)</f>
        <v>5940</v>
      </c>
      <c r="H323" s="124">
        <f t="shared" si="44"/>
        <v>6930</v>
      </c>
      <c r="I323" s="125">
        <f t="shared" si="45"/>
        <v>990</v>
      </c>
      <c r="J323" s="21">
        <f t="shared" si="41"/>
        <v>20790</v>
      </c>
      <c r="K323" s="21"/>
      <c r="L323" s="82"/>
      <c r="M323" s="21"/>
      <c r="N323" s="21"/>
      <c r="O323" s="21">
        <v>27720</v>
      </c>
      <c r="P323" s="21"/>
      <c r="Q323" s="102">
        <v>3</v>
      </c>
      <c r="R323" s="103">
        <v>900</v>
      </c>
      <c r="S323" s="21">
        <f>IFERROR(VLOOKUP(A323*1,Sheet1!$A$365:$V$533,22,0),0)</f>
        <v>150</v>
      </c>
      <c r="T323" s="21">
        <f t="shared" si="38"/>
        <v>225</v>
      </c>
      <c r="U323" s="21">
        <f t="shared" si="39"/>
        <v>75</v>
      </c>
      <c r="V323" s="21">
        <f t="shared" si="40"/>
        <v>675</v>
      </c>
      <c r="W323" s="21">
        <v>900</v>
      </c>
      <c r="X323" s="21"/>
      <c r="Y323" s="13">
        <v>0</v>
      </c>
      <c r="Z323" s="21">
        <v>0</v>
      </c>
      <c r="AA323" s="21">
        <f t="shared" si="42"/>
        <v>0</v>
      </c>
      <c r="AB323" s="21">
        <f t="shared" si="43"/>
        <v>0</v>
      </c>
      <c r="AC323" s="135">
        <v>0</v>
      </c>
      <c r="AD323" s="21"/>
      <c r="AE323" s="76"/>
      <c r="AF323" s="15"/>
    </row>
    <row r="324" spans="1:32" s="11" customFormat="1" x14ac:dyDescent="0.3">
      <c r="A324" s="75">
        <v>5204</v>
      </c>
      <c r="B324" s="12" t="s">
        <v>288</v>
      </c>
      <c r="C324" s="12" t="s">
        <v>348</v>
      </c>
      <c r="D324" s="102">
        <v>65</v>
      </c>
      <c r="E324" s="102">
        <v>0</v>
      </c>
      <c r="F324" s="103">
        <v>85800</v>
      </c>
      <c r="G324" s="21">
        <f>VLOOKUP(A324*1,Sheet1!$A$2:$V$362,22,0)</f>
        <v>22770</v>
      </c>
      <c r="H324" s="124">
        <f t="shared" si="44"/>
        <v>21450</v>
      </c>
      <c r="I324" s="125">
        <f t="shared" si="45"/>
        <v>-1320</v>
      </c>
      <c r="J324" s="21">
        <f t="shared" si="41"/>
        <v>64350</v>
      </c>
      <c r="K324" s="21"/>
      <c r="L324" s="82"/>
      <c r="M324" s="21"/>
      <c r="N324" s="21"/>
      <c r="O324" s="21">
        <v>85800</v>
      </c>
      <c r="P324" s="21"/>
      <c r="Q324" s="102">
        <v>0</v>
      </c>
      <c r="R324" s="103">
        <v>0</v>
      </c>
      <c r="S324" s="21">
        <f>IFERROR(VLOOKUP(A324*1,Sheet1!$A$365:$V$533,22,0),0)</f>
        <v>0</v>
      </c>
      <c r="T324" s="21">
        <f t="shared" si="38"/>
        <v>0</v>
      </c>
      <c r="U324" s="21">
        <f t="shared" si="39"/>
        <v>0</v>
      </c>
      <c r="V324" s="21">
        <f t="shared" si="40"/>
        <v>0</v>
      </c>
      <c r="W324" s="21">
        <v>0</v>
      </c>
      <c r="X324" s="21"/>
      <c r="Y324" s="13">
        <v>2</v>
      </c>
      <c r="Z324" s="21">
        <v>3800</v>
      </c>
      <c r="AA324" s="21">
        <f t="shared" si="42"/>
        <v>950</v>
      </c>
      <c r="AB324" s="21">
        <f t="shared" si="43"/>
        <v>2850</v>
      </c>
      <c r="AC324" s="135">
        <v>3800</v>
      </c>
      <c r="AD324" s="21"/>
      <c r="AE324" s="76"/>
      <c r="AF324" s="15"/>
    </row>
    <row r="325" spans="1:32" s="11" customFormat="1" x14ac:dyDescent="0.3">
      <c r="A325" s="75">
        <v>5206</v>
      </c>
      <c r="B325" s="12" t="s">
        <v>289</v>
      </c>
      <c r="C325" s="12" t="s">
        <v>344</v>
      </c>
      <c r="D325" s="102">
        <v>142</v>
      </c>
      <c r="E325" s="102">
        <v>0</v>
      </c>
      <c r="F325" s="103">
        <v>187440</v>
      </c>
      <c r="G325" s="21">
        <f>VLOOKUP(A325*1,Sheet1!$A$2:$V$362,22,0)</f>
        <v>44550</v>
      </c>
      <c r="H325" s="124">
        <f t="shared" si="44"/>
        <v>46860</v>
      </c>
      <c r="I325" s="125">
        <f t="shared" si="45"/>
        <v>2310</v>
      </c>
      <c r="J325" s="21">
        <f t="shared" si="41"/>
        <v>140580</v>
      </c>
      <c r="K325" s="21"/>
      <c r="L325" s="82"/>
      <c r="M325" s="21"/>
      <c r="N325" s="21"/>
      <c r="O325" s="21">
        <v>187440</v>
      </c>
      <c r="P325" s="21"/>
      <c r="Q325" s="102">
        <v>2</v>
      </c>
      <c r="R325" s="103">
        <v>600</v>
      </c>
      <c r="S325" s="21">
        <f>IFERROR(VLOOKUP(A325*1,Sheet1!$A$365:$V$533,22,0),0)</f>
        <v>225</v>
      </c>
      <c r="T325" s="21">
        <f t="shared" si="38"/>
        <v>150</v>
      </c>
      <c r="U325" s="21">
        <f t="shared" si="39"/>
        <v>-75</v>
      </c>
      <c r="V325" s="21">
        <f t="shared" si="40"/>
        <v>450</v>
      </c>
      <c r="W325" s="21">
        <v>600</v>
      </c>
      <c r="X325" s="21"/>
      <c r="Y325" s="13">
        <v>2</v>
      </c>
      <c r="Z325" s="21">
        <v>3800</v>
      </c>
      <c r="AA325" s="21">
        <f t="shared" si="42"/>
        <v>950</v>
      </c>
      <c r="AB325" s="21">
        <f t="shared" si="43"/>
        <v>2850</v>
      </c>
      <c r="AC325" s="135">
        <v>3800</v>
      </c>
      <c r="AD325" s="21"/>
      <c r="AE325" s="76"/>
      <c r="AF325" s="15"/>
    </row>
    <row r="326" spans="1:32" s="11" customFormat="1" x14ac:dyDescent="0.3">
      <c r="A326" s="75">
        <v>5207</v>
      </c>
      <c r="B326" s="12" t="s">
        <v>415</v>
      </c>
      <c r="C326" s="12" t="s">
        <v>348</v>
      </c>
      <c r="D326" s="102">
        <v>36</v>
      </c>
      <c r="E326" s="102">
        <v>0</v>
      </c>
      <c r="F326" s="103">
        <v>47520</v>
      </c>
      <c r="G326" s="21">
        <f>VLOOKUP(A326*1,Sheet1!$A$2:$V$362,22,0)</f>
        <v>11880</v>
      </c>
      <c r="H326" s="124">
        <f t="shared" si="44"/>
        <v>11880</v>
      </c>
      <c r="I326" s="125">
        <f t="shared" si="45"/>
        <v>0</v>
      </c>
      <c r="J326" s="21">
        <f t="shared" ref="J326:J370" si="46">F326-H326</f>
        <v>35640</v>
      </c>
      <c r="K326" s="21"/>
      <c r="L326" s="82"/>
      <c r="M326" s="21"/>
      <c r="N326" s="21"/>
      <c r="O326" s="21">
        <v>47520</v>
      </c>
      <c r="P326" s="21"/>
      <c r="Q326" s="102">
        <v>3</v>
      </c>
      <c r="R326" s="103">
        <v>900</v>
      </c>
      <c r="S326" s="21">
        <f>IFERROR(VLOOKUP(A326*1,Sheet1!$A$365:$V$533,22,0),0)</f>
        <v>150</v>
      </c>
      <c r="T326" s="21">
        <f t="shared" ref="T326:T370" si="47">(3/12)*R326</f>
        <v>225</v>
      </c>
      <c r="U326" s="21">
        <f t="shared" ref="U326:U389" si="48">T326-S326</f>
        <v>75</v>
      </c>
      <c r="V326" s="21">
        <f t="shared" ref="V326:V389" si="49">R326-T326</f>
        <v>675</v>
      </c>
      <c r="W326" s="21">
        <v>900</v>
      </c>
      <c r="X326" s="21"/>
      <c r="Y326" s="13">
        <v>0</v>
      </c>
      <c r="Z326" s="21">
        <v>0</v>
      </c>
      <c r="AA326" s="21">
        <f t="shared" si="42"/>
        <v>0</v>
      </c>
      <c r="AB326" s="21">
        <f t="shared" si="43"/>
        <v>0</v>
      </c>
      <c r="AC326" s="135">
        <v>0</v>
      </c>
      <c r="AD326" s="21"/>
      <c r="AE326" s="76"/>
      <c r="AF326" s="15"/>
    </row>
    <row r="327" spans="1:32" s="11" customFormat="1" x14ac:dyDescent="0.3">
      <c r="A327" s="75">
        <v>5208</v>
      </c>
      <c r="B327" s="12" t="s">
        <v>290</v>
      </c>
      <c r="C327" s="12" t="s">
        <v>348</v>
      </c>
      <c r="D327" s="102">
        <v>42</v>
      </c>
      <c r="E327" s="102">
        <v>0</v>
      </c>
      <c r="F327" s="103">
        <v>55440</v>
      </c>
      <c r="G327" s="21">
        <f>VLOOKUP(A327*1,Sheet1!$A$2:$V$362,22,0)</f>
        <v>11550</v>
      </c>
      <c r="H327" s="124">
        <f t="shared" si="44"/>
        <v>13860</v>
      </c>
      <c r="I327" s="125">
        <f t="shared" si="45"/>
        <v>2310</v>
      </c>
      <c r="J327" s="21">
        <f t="shared" si="46"/>
        <v>41580</v>
      </c>
      <c r="K327" s="21"/>
      <c r="L327" s="82"/>
      <c r="M327" s="21"/>
      <c r="N327" s="21"/>
      <c r="O327" s="21">
        <v>55440</v>
      </c>
      <c r="P327" s="21"/>
      <c r="Q327" s="102">
        <v>1</v>
      </c>
      <c r="R327" s="103">
        <v>300</v>
      </c>
      <c r="S327" s="21">
        <f>IFERROR(VLOOKUP(A327*1,Sheet1!$A$365:$V$533,22,0),0)</f>
        <v>75</v>
      </c>
      <c r="T327" s="21">
        <f t="shared" si="47"/>
        <v>75</v>
      </c>
      <c r="U327" s="21">
        <f t="shared" si="48"/>
        <v>0</v>
      </c>
      <c r="V327" s="21">
        <f t="shared" si="49"/>
        <v>225</v>
      </c>
      <c r="W327" s="21">
        <v>300</v>
      </c>
      <c r="X327" s="21"/>
      <c r="Y327" s="13">
        <v>2</v>
      </c>
      <c r="Z327" s="21">
        <v>3800</v>
      </c>
      <c r="AA327" s="21">
        <f t="shared" si="42"/>
        <v>950</v>
      </c>
      <c r="AB327" s="21">
        <f t="shared" si="43"/>
        <v>2850</v>
      </c>
      <c r="AC327" s="135">
        <v>3800</v>
      </c>
      <c r="AD327" s="21"/>
      <c r="AE327" s="76"/>
      <c r="AF327" s="15"/>
    </row>
    <row r="328" spans="1:32" s="11" customFormat="1" x14ac:dyDescent="0.3">
      <c r="A328" s="75">
        <v>5212</v>
      </c>
      <c r="B328" s="12" t="s">
        <v>291</v>
      </c>
      <c r="C328" s="12" t="s">
        <v>344</v>
      </c>
      <c r="D328" s="102">
        <v>17</v>
      </c>
      <c r="E328" s="102">
        <v>0</v>
      </c>
      <c r="F328" s="103">
        <v>22440</v>
      </c>
      <c r="G328" s="21">
        <f>VLOOKUP(A328*1,Sheet1!$A$2:$V$362,22,0)</f>
        <v>3630</v>
      </c>
      <c r="H328" s="124">
        <f t="shared" ref="H328:H370" si="50">ROUND((3/12)*F328,0)</f>
        <v>5610</v>
      </c>
      <c r="I328" s="125">
        <f t="shared" ref="I328:I372" si="51">H328-G328</f>
        <v>1980</v>
      </c>
      <c r="J328" s="21">
        <f t="shared" si="46"/>
        <v>16830</v>
      </c>
      <c r="K328" s="21"/>
      <c r="L328" s="82"/>
      <c r="M328" s="21"/>
      <c r="N328" s="21"/>
      <c r="O328" s="21">
        <v>22440</v>
      </c>
      <c r="P328" s="21"/>
      <c r="Q328" s="102">
        <v>1</v>
      </c>
      <c r="R328" s="103">
        <v>300</v>
      </c>
      <c r="S328" s="21">
        <f>IFERROR(VLOOKUP(A328*1,Sheet1!$A$365:$V$533,22,0),0)</f>
        <v>75</v>
      </c>
      <c r="T328" s="21">
        <f t="shared" si="47"/>
        <v>75</v>
      </c>
      <c r="U328" s="21">
        <f t="shared" si="48"/>
        <v>0</v>
      </c>
      <c r="V328" s="21">
        <f t="shared" si="49"/>
        <v>225</v>
      </c>
      <c r="W328" s="21">
        <v>300</v>
      </c>
      <c r="X328" s="21"/>
      <c r="Y328" s="13">
        <v>1</v>
      </c>
      <c r="Z328" s="21">
        <v>1900</v>
      </c>
      <c r="AA328" s="21">
        <f t="shared" si="42"/>
        <v>475</v>
      </c>
      <c r="AB328" s="21">
        <f t="shared" si="43"/>
        <v>1425</v>
      </c>
      <c r="AC328" s="135">
        <v>1900</v>
      </c>
      <c r="AD328" s="21"/>
      <c r="AE328" s="76"/>
      <c r="AF328" s="15"/>
    </row>
    <row r="329" spans="1:32" s="11" customFormat="1" x14ac:dyDescent="0.3">
      <c r="A329" s="75">
        <v>5213</v>
      </c>
      <c r="B329" s="12" t="s">
        <v>416</v>
      </c>
      <c r="C329" s="12" t="s">
        <v>348</v>
      </c>
      <c r="D329" s="102">
        <v>78</v>
      </c>
      <c r="E329" s="102">
        <v>0</v>
      </c>
      <c r="F329" s="103">
        <v>102960</v>
      </c>
      <c r="G329" s="21">
        <f>VLOOKUP(A329*1,Sheet1!$A$2:$V$362,22,0)</f>
        <v>29700</v>
      </c>
      <c r="H329" s="124">
        <f t="shared" si="50"/>
        <v>25740</v>
      </c>
      <c r="I329" s="125">
        <f t="shared" si="51"/>
        <v>-3960</v>
      </c>
      <c r="J329" s="21">
        <f t="shared" si="46"/>
        <v>77220</v>
      </c>
      <c r="K329" s="21"/>
      <c r="L329" s="82"/>
      <c r="M329" s="21"/>
      <c r="N329" s="21"/>
      <c r="O329" s="21">
        <v>102960</v>
      </c>
      <c r="P329" s="21"/>
      <c r="Q329" s="102">
        <v>1</v>
      </c>
      <c r="R329" s="103">
        <v>300</v>
      </c>
      <c r="S329" s="21">
        <f>IFERROR(VLOOKUP(A329*1,Sheet1!$A$365:$V$533,22,0),0)</f>
        <v>150</v>
      </c>
      <c r="T329" s="21">
        <f t="shared" si="47"/>
        <v>75</v>
      </c>
      <c r="U329" s="21">
        <f t="shared" si="48"/>
        <v>-75</v>
      </c>
      <c r="V329" s="21">
        <f t="shared" si="49"/>
        <v>225</v>
      </c>
      <c r="W329" s="21">
        <v>300</v>
      </c>
      <c r="X329" s="21"/>
      <c r="Y329" s="13">
        <v>0</v>
      </c>
      <c r="Z329" s="21">
        <v>0</v>
      </c>
      <c r="AA329" s="21">
        <f t="shared" ref="AA329:AA370" si="52">(3/12)*Z329</f>
        <v>0</v>
      </c>
      <c r="AB329" s="21">
        <f t="shared" ref="AB329:AB370" si="53">Z329-AA329</f>
        <v>0</v>
      </c>
      <c r="AC329" s="135">
        <v>0</v>
      </c>
      <c r="AD329" s="21"/>
      <c r="AE329" s="76"/>
      <c r="AF329" s="15"/>
    </row>
    <row r="330" spans="1:32" s="11" customFormat="1" x14ac:dyDescent="0.3">
      <c r="A330" s="75">
        <v>5214</v>
      </c>
      <c r="B330" s="12" t="s">
        <v>417</v>
      </c>
      <c r="C330" s="12" t="s">
        <v>348</v>
      </c>
      <c r="D330" s="102">
        <v>80</v>
      </c>
      <c r="E330" s="102">
        <v>0</v>
      </c>
      <c r="F330" s="103">
        <v>105600</v>
      </c>
      <c r="G330" s="21">
        <f>VLOOKUP(A330*1,Sheet1!$A$2:$V$362,22,0)</f>
        <v>27060</v>
      </c>
      <c r="H330" s="124">
        <f t="shared" si="50"/>
        <v>26400</v>
      </c>
      <c r="I330" s="125">
        <f t="shared" si="51"/>
        <v>-660</v>
      </c>
      <c r="J330" s="21">
        <f t="shared" si="46"/>
        <v>79200</v>
      </c>
      <c r="K330" s="21"/>
      <c r="L330" s="82"/>
      <c r="M330" s="21"/>
      <c r="N330" s="21"/>
      <c r="O330" s="21">
        <v>105600</v>
      </c>
      <c r="P330" s="21"/>
      <c r="Q330" s="102">
        <v>0</v>
      </c>
      <c r="R330" s="103">
        <v>0</v>
      </c>
      <c r="S330" s="21">
        <f>IFERROR(VLOOKUP(A330*1,Sheet1!$A$365:$V$533,22,0),0)</f>
        <v>0</v>
      </c>
      <c r="T330" s="21">
        <f t="shared" si="47"/>
        <v>0</v>
      </c>
      <c r="U330" s="21">
        <f t="shared" si="48"/>
        <v>0</v>
      </c>
      <c r="V330" s="21">
        <f t="shared" si="49"/>
        <v>0</v>
      </c>
      <c r="W330" s="21">
        <v>0</v>
      </c>
      <c r="X330" s="21"/>
      <c r="Y330" s="13">
        <v>0</v>
      </c>
      <c r="Z330" s="21">
        <v>0</v>
      </c>
      <c r="AA330" s="21">
        <f t="shared" si="52"/>
        <v>0</v>
      </c>
      <c r="AB330" s="21">
        <f t="shared" si="53"/>
        <v>0</v>
      </c>
      <c r="AC330" s="135">
        <v>0</v>
      </c>
      <c r="AD330" s="21"/>
      <c r="AE330" s="76"/>
      <c r="AF330" s="15"/>
    </row>
    <row r="331" spans="1:32" s="11" customFormat="1" x14ac:dyDescent="0.3">
      <c r="A331" s="75">
        <v>5218</v>
      </c>
      <c r="B331" s="12" t="s">
        <v>292</v>
      </c>
      <c r="C331" s="12" t="s">
        <v>344</v>
      </c>
      <c r="D331" s="102">
        <v>72</v>
      </c>
      <c r="E331" s="102">
        <v>0</v>
      </c>
      <c r="F331" s="103">
        <v>95040</v>
      </c>
      <c r="G331" s="21">
        <f>VLOOKUP(A331*1,Sheet1!$A$2:$V$362,22,0)</f>
        <v>23430</v>
      </c>
      <c r="H331" s="124">
        <f t="shared" si="50"/>
        <v>23760</v>
      </c>
      <c r="I331" s="125">
        <f t="shared" si="51"/>
        <v>330</v>
      </c>
      <c r="J331" s="21">
        <f t="shared" si="46"/>
        <v>71280</v>
      </c>
      <c r="K331" s="21"/>
      <c r="L331" s="82"/>
      <c r="M331" s="21"/>
      <c r="N331" s="21"/>
      <c r="O331" s="21">
        <v>95040</v>
      </c>
      <c r="P331" s="21"/>
      <c r="Q331" s="102">
        <v>2</v>
      </c>
      <c r="R331" s="103">
        <v>600</v>
      </c>
      <c r="S331" s="21">
        <f>IFERROR(VLOOKUP(A331*1,Sheet1!$A$365:$V$533,22,0),0)</f>
        <v>150</v>
      </c>
      <c r="T331" s="21">
        <f t="shared" si="47"/>
        <v>150</v>
      </c>
      <c r="U331" s="21">
        <f t="shared" si="48"/>
        <v>0</v>
      </c>
      <c r="V331" s="21">
        <f t="shared" si="49"/>
        <v>450</v>
      </c>
      <c r="W331" s="21">
        <v>600</v>
      </c>
      <c r="X331" s="21"/>
      <c r="Y331" s="13">
        <v>5</v>
      </c>
      <c r="Z331" s="21">
        <v>9500</v>
      </c>
      <c r="AA331" s="21">
        <f t="shared" si="52"/>
        <v>2375</v>
      </c>
      <c r="AB331" s="21">
        <f t="shared" si="53"/>
        <v>7125</v>
      </c>
      <c r="AC331" s="135">
        <v>9500</v>
      </c>
      <c r="AD331" s="21"/>
      <c r="AE331" s="76"/>
      <c r="AF331" s="15"/>
    </row>
    <row r="332" spans="1:32" s="11" customFormat="1" x14ac:dyDescent="0.3">
      <c r="A332" s="75">
        <v>5221</v>
      </c>
      <c r="B332" s="12" t="s">
        <v>293</v>
      </c>
      <c r="C332" s="12" t="s">
        <v>344</v>
      </c>
      <c r="D332" s="102">
        <v>135</v>
      </c>
      <c r="E332" s="102">
        <v>0</v>
      </c>
      <c r="F332" s="103">
        <v>178200</v>
      </c>
      <c r="G332" s="21">
        <f>VLOOKUP(A332*1,Sheet1!$A$2:$V$362,22,0)</f>
        <v>48180</v>
      </c>
      <c r="H332" s="124">
        <f t="shared" si="50"/>
        <v>44550</v>
      </c>
      <c r="I332" s="125">
        <f t="shared" si="51"/>
        <v>-3630</v>
      </c>
      <c r="J332" s="21">
        <f t="shared" si="46"/>
        <v>133650</v>
      </c>
      <c r="K332" s="21"/>
      <c r="L332" s="82"/>
      <c r="M332" s="21"/>
      <c r="N332" s="21"/>
      <c r="O332" s="21">
        <v>178200</v>
      </c>
      <c r="P332" s="21"/>
      <c r="Q332" s="102">
        <v>1</v>
      </c>
      <c r="R332" s="103">
        <v>300</v>
      </c>
      <c r="S332" s="21">
        <f>IFERROR(VLOOKUP(A332*1,Sheet1!$A$365:$V$533,22,0),0)</f>
        <v>75</v>
      </c>
      <c r="T332" s="21">
        <f t="shared" si="47"/>
        <v>75</v>
      </c>
      <c r="U332" s="21">
        <f t="shared" si="48"/>
        <v>0</v>
      </c>
      <c r="V332" s="21">
        <f t="shared" si="49"/>
        <v>225</v>
      </c>
      <c r="W332" s="21">
        <v>300</v>
      </c>
      <c r="X332" s="21"/>
      <c r="Y332" s="13">
        <v>14</v>
      </c>
      <c r="Z332" s="21">
        <v>26600</v>
      </c>
      <c r="AA332" s="21">
        <f t="shared" si="52"/>
        <v>6650</v>
      </c>
      <c r="AB332" s="21">
        <f t="shared" si="53"/>
        <v>19950</v>
      </c>
      <c r="AC332" s="135">
        <v>26600</v>
      </c>
      <c r="AD332" s="21"/>
      <c r="AE332" s="76"/>
      <c r="AF332" s="15"/>
    </row>
    <row r="333" spans="1:32" s="11" customFormat="1" x14ac:dyDescent="0.3">
      <c r="A333" s="75">
        <v>5223</v>
      </c>
      <c r="B333" s="12" t="s">
        <v>294</v>
      </c>
      <c r="C333" s="12" t="s">
        <v>345</v>
      </c>
      <c r="D333" s="102">
        <v>94</v>
      </c>
      <c r="E333" s="102">
        <v>0</v>
      </c>
      <c r="F333" s="103">
        <v>124080</v>
      </c>
      <c r="G333" s="21">
        <f>VLOOKUP(A333*1,Sheet1!$A$2:$V$362,22,0)</f>
        <v>32670</v>
      </c>
      <c r="H333" s="124">
        <f t="shared" si="50"/>
        <v>31020</v>
      </c>
      <c r="I333" s="125">
        <f t="shared" si="51"/>
        <v>-1650</v>
      </c>
      <c r="J333" s="21">
        <f t="shared" si="46"/>
        <v>93060</v>
      </c>
      <c r="K333" s="21"/>
      <c r="L333" s="82"/>
      <c r="M333" s="21"/>
      <c r="N333" s="21"/>
      <c r="O333" s="21">
        <v>124080</v>
      </c>
      <c r="P333" s="21"/>
      <c r="Q333" s="102">
        <v>0</v>
      </c>
      <c r="R333" s="103">
        <v>0</v>
      </c>
      <c r="S333" s="21">
        <f>IFERROR(VLOOKUP(A333*1,Sheet1!$A$365:$V$533,22,0),0)</f>
        <v>0</v>
      </c>
      <c r="T333" s="21">
        <f t="shared" si="47"/>
        <v>0</v>
      </c>
      <c r="U333" s="21">
        <f t="shared" si="48"/>
        <v>0</v>
      </c>
      <c r="V333" s="21">
        <f t="shared" si="49"/>
        <v>0</v>
      </c>
      <c r="W333" s="21">
        <v>0</v>
      </c>
      <c r="X333" s="21"/>
      <c r="Y333" s="13">
        <v>0</v>
      </c>
      <c r="Z333" s="21">
        <v>0</v>
      </c>
      <c r="AA333" s="21">
        <f t="shared" si="52"/>
        <v>0</v>
      </c>
      <c r="AB333" s="21">
        <f t="shared" si="53"/>
        <v>0</v>
      </c>
      <c r="AC333" s="135">
        <v>0</v>
      </c>
      <c r="AD333" s="21"/>
      <c r="AE333" s="76"/>
      <c r="AF333" s="15"/>
    </row>
    <row r="334" spans="1:32" s="11" customFormat="1" x14ac:dyDescent="0.3">
      <c r="A334" s="75">
        <v>5224</v>
      </c>
      <c r="B334" s="12" t="s">
        <v>295</v>
      </c>
      <c r="C334" s="12" t="s">
        <v>348</v>
      </c>
      <c r="D334" s="102">
        <v>60</v>
      </c>
      <c r="E334" s="102">
        <v>0</v>
      </c>
      <c r="F334" s="103">
        <v>79200</v>
      </c>
      <c r="G334" s="21">
        <f>VLOOKUP(A334*1,Sheet1!$A$2:$V$362,22,0)</f>
        <v>24750</v>
      </c>
      <c r="H334" s="124">
        <f t="shared" si="50"/>
        <v>19800</v>
      </c>
      <c r="I334" s="125">
        <f t="shared" si="51"/>
        <v>-4950</v>
      </c>
      <c r="J334" s="21">
        <f t="shared" si="46"/>
        <v>59400</v>
      </c>
      <c r="K334" s="21"/>
      <c r="L334" s="82"/>
      <c r="M334" s="21"/>
      <c r="N334" s="21"/>
      <c r="O334" s="21">
        <v>79200</v>
      </c>
      <c r="P334" s="21"/>
      <c r="Q334" s="102">
        <v>24</v>
      </c>
      <c r="R334" s="103">
        <v>7200</v>
      </c>
      <c r="S334" s="21">
        <f>IFERROR(VLOOKUP(A334*1,Sheet1!$A$365:$V$533,22,0),0)</f>
        <v>2625</v>
      </c>
      <c r="T334" s="21">
        <f t="shared" si="47"/>
        <v>1800</v>
      </c>
      <c r="U334" s="21">
        <f t="shared" si="48"/>
        <v>-825</v>
      </c>
      <c r="V334" s="21">
        <f t="shared" si="49"/>
        <v>5400</v>
      </c>
      <c r="W334" s="21">
        <v>7200</v>
      </c>
      <c r="X334" s="21"/>
      <c r="Y334" s="13">
        <v>0</v>
      </c>
      <c r="Z334" s="21">
        <v>0</v>
      </c>
      <c r="AA334" s="21">
        <f t="shared" si="52"/>
        <v>0</v>
      </c>
      <c r="AB334" s="21">
        <f t="shared" si="53"/>
        <v>0</v>
      </c>
      <c r="AC334" s="135">
        <v>0</v>
      </c>
      <c r="AD334" s="21"/>
      <c r="AE334" s="76"/>
      <c r="AF334" s="15"/>
    </row>
    <row r="335" spans="1:32" s="11" customFormat="1" x14ac:dyDescent="0.3">
      <c r="A335" s="75">
        <v>5225</v>
      </c>
      <c r="B335" s="12" t="s">
        <v>296</v>
      </c>
      <c r="C335" s="12" t="s">
        <v>344</v>
      </c>
      <c r="D335" s="102">
        <v>44</v>
      </c>
      <c r="E335" s="102">
        <v>0</v>
      </c>
      <c r="F335" s="103">
        <v>58080</v>
      </c>
      <c r="G335" s="21">
        <f>VLOOKUP(A335*1,Sheet1!$A$2:$V$362,22,0)</f>
        <v>17820</v>
      </c>
      <c r="H335" s="124">
        <f t="shared" si="50"/>
        <v>14520</v>
      </c>
      <c r="I335" s="125">
        <f t="shared" si="51"/>
        <v>-3300</v>
      </c>
      <c r="J335" s="21">
        <f t="shared" si="46"/>
        <v>43560</v>
      </c>
      <c r="K335" s="21"/>
      <c r="L335" s="82"/>
      <c r="M335" s="21"/>
      <c r="N335" s="21"/>
      <c r="O335" s="21">
        <v>58080</v>
      </c>
      <c r="P335" s="21"/>
      <c r="Q335" s="102">
        <v>3</v>
      </c>
      <c r="R335" s="103">
        <v>900</v>
      </c>
      <c r="S335" s="21">
        <f>IFERROR(VLOOKUP(A335*1,Sheet1!$A$365:$V$533,22,0),0)</f>
        <v>225</v>
      </c>
      <c r="T335" s="21">
        <f t="shared" si="47"/>
        <v>225</v>
      </c>
      <c r="U335" s="21">
        <f t="shared" si="48"/>
        <v>0</v>
      </c>
      <c r="V335" s="21">
        <f t="shared" si="49"/>
        <v>675</v>
      </c>
      <c r="W335" s="21">
        <v>900</v>
      </c>
      <c r="X335" s="21"/>
      <c r="Y335" s="13">
        <v>0</v>
      </c>
      <c r="Z335" s="21">
        <v>0</v>
      </c>
      <c r="AA335" s="21">
        <f t="shared" si="52"/>
        <v>0</v>
      </c>
      <c r="AB335" s="21">
        <f t="shared" si="53"/>
        <v>0</v>
      </c>
      <c r="AC335" s="135">
        <v>0</v>
      </c>
      <c r="AD335" s="21"/>
      <c r="AE335" s="76"/>
      <c r="AF335" s="15"/>
    </row>
    <row r="336" spans="1:32" s="11" customFormat="1" x14ac:dyDescent="0.3">
      <c r="A336" s="75">
        <v>5226</v>
      </c>
      <c r="B336" s="12" t="s">
        <v>297</v>
      </c>
      <c r="C336" s="12" t="s">
        <v>344</v>
      </c>
      <c r="D336" s="102">
        <v>127</v>
      </c>
      <c r="E336" s="102">
        <v>0</v>
      </c>
      <c r="F336" s="103">
        <v>167640</v>
      </c>
      <c r="G336" s="21">
        <f>VLOOKUP(A336*1,Sheet1!$A$2:$V$362,22,0)</f>
        <v>44550</v>
      </c>
      <c r="H336" s="124">
        <f t="shared" si="50"/>
        <v>41910</v>
      </c>
      <c r="I336" s="125">
        <f t="shared" si="51"/>
        <v>-2640</v>
      </c>
      <c r="J336" s="21">
        <f t="shared" si="46"/>
        <v>125730</v>
      </c>
      <c r="K336" s="21"/>
      <c r="L336" s="82"/>
      <c r="M336" s="21"/>
      <c r="N336" s="21"/>
      <c r="O336" s="21">
        <v>167640</v>
      </c>
      <c r="P336" s="21"/>
      <c r="Q336" s="102">
        <v>8</v>
      </c>
      <c r="R336" s="103">
        <v>2400</v>
      </c>
      <c r="S336" s="21">
        <f>IFERROR(VLOOKUP(A336*1,Sheet1!$A$365:$V$533,22,0),0)</f>
        <v>750</v>
      </c>
      <c r="T336" s="21">
        <f t="shared" si="47"/>
        <v>600</v>
      </c>
      <c r="U336" s="21">
        <f t="shared" si="48"/>
        <v>-150</v>
      </c>
      <c r="V336" s="21">
        <f t="shared" si="49"/>
        <v>1800</v>
      </c>
      <c r="W336" s="21">
        <v>2400</v>
      </c>
      <c r="X336" s="21"/>
      <c r="Y336" s="13">
        <v>1</v>
      </c>
      <c r="Z336" s="21">
        <v>1900</v>
      </c>
      <c r="AA336" s="21">
        <f t="shared" si="52"/>
        <v>475</v>
      </c>
      <c r="AB336" s="21">
        <f t="shared" si="53"/>
        <v>1425</v>
      </c>
      <c r="AC336" s="135">
        <v>1900</v>
      </c>
      <c r="AD336" s="21"/>
      <c r="AE336" s="76"/>
      <c r="AF336" s="15"/>
    </row>
    <row r="337" spans="1:32" s="11" customFormat="1" x14ac:dyDescent="0.3">
      <c r="A337" s="75">
        <v>5229</v>
      </c>
      <c r="B337" s="12" t="s">
        <v>298</v>
      </c>
      <c r="C337" s="12" t="s">
        <v>345</v>
      </c>
      <c r="D337" s="102">
        <v>63</v>
      </c>
      <c r="E337" s="102">
        <v>0</v>
      </c>
      <c r="F337" s="103">
        <v>83160</v>
      </c>
      <c r="G337" s="21">
        <f>VLOOKUP(A337*1,Sheet1!$A$2:$V$362,22,0)</f>
        <v>19140</v>
      </c>
      <c r="H337" s="124">
        <f t="shared" si="50"/>
        <v>20790</v>
      </c>
      <c r="I337" s="125">
        <f t="shared" si="51"/>
        <v>1650</v>
      </c>
      <c r="J337" s="21">
        <f t="shared" si="46"/>
        <v>62370</v>
      </c>
      <c r="K337" s="21"/>
      <c r="L337" s="82"/>
      <c r="M337" s="21"/>
      <c r="N337" s="21"/>
      <c r="O337" s="21">
        <v>83160</v>
      </c>
      <c r="P337" s="21"/>
      <c r="Q337" s="102">
        <v>0</v>
      </c>
      <c r="R337" s="103">
        <v>0</v>
      </c>
      <c r="S337" s="21">
        <f>IFERROR(VLOOKUP(A337*1,Sheet1!$A$365:$V$533,22,0),0)</f>
        <v>0</v>
      </c>
      <c r="T337" s="21">
        <f t="shared" si="47"/>
        <v>0</v>
      </c>
      <c r="U337" s="21">
        <f t="shared" si="48"/>
        <v>0</v>
      </c>
      <c r="V337" s="21">
        <f t="shared" si="49"/>
        <v>0</v>
      </c>
      <c r="W337" s="21">
        <v>0</v>
      </c>
      <c r="X337" s="21"/>
      <c r="Y337" s="13">
        <v>6</v>
      </c>
      <c r="Z337" s="21">
        <v>11400</v>
      </c>
      <c r="AA337" s="21">
        <f t="shared" si="52"/>
        <v>2850</v>
      </c>
      <c r="AB337" s="21">
        <f t="shared" si="53"/>
        <v>8550</v>
      </c>
      <c r="AC337" s="135">
        <v>11400</v>
      </c>
      <c r="AD337" s="21"/>
      <c r="AE337" s="76"/>
      <c r="AF337" s="15"/>
    </row>
    <row r="338" spans="1:32" s="11" customFormat="1" x14ac:dyDescent="0.3">
      <c r="A338" s="75">
        <v>5407</v>
      </c>
      <c r="B338" s="12" t="s">
        <v>299</v>
      </c>
      <c r="C338" s="12" t="s">
        <v>344</v>
      </c>
      <c r="D338" s="102">
        <v>0</v>
      </c>
      <c r="E338" s="102">
        <v>276</v>
      </c>
      <c r="F338" s="103">
        <v>258060</v>
      </c>
      <c r="G338" s="21">
        <f>VLOOKUP(A338*1,Sheet1!$A$2:$V$362,22,0)</f>
        <v>61944</v>
      </c>
      <c r="H338" s="124">
        <f t="shared" si="50"/>
        <v>64515</v>
      </c>
      <c r="I338" s="125">
        <f t="shared" si="51"/>
        <v>2571</v>
      </c>
      <c r="J338" s="21">
        <f t="shared" si="46"/>
        <v>193545</v>
      </c>
      <c r="K338" s="21"/>
      <c r="L338" s="82"/>
      <c r="M338" s="21"/>
      <c r="N338" s="21"/>
      <c r="O338" s="21">
        <v>258060</v>
      </c>
      <c r="P338" s="21"/>
      <c r="Q338" s="102">
        <v>0</v>
      </c>
      <c r="R338" s="103">
        <v>0</v>
      </c>
      <c r="S338" s="21">
        <f>IFERROR(VLOOKUP(A338*1,Sheet1!$A$365:$V$533,22,0),0)</f>
        <v>75</v>
      </c>
      <c r="T338" s="21">
        <f t="shared" si="47"/>
        <v>0</v>
      </c>
      <c r="U338" s="21">
        <f t="shared" si="48"/>
        <v>-75</v>
      </c>
      <c r="V338" s="21">
        <f t="shared" si="49"/>
        <v>0</v>
      </c>
      <c r="W338" s="21">
        <v>0</v>
      </c>
      <c r="X338" s="21"/>
      <c r="Y338" s="13">
        <v>4</v>
      </c>
      <c r="Z338" s="21">
        <v>7600</v>
      </c>
      <c r="AA338" s="21">
        <f t="shared" si="52"/>
        <v>1900</v>
      </c>
      <c r="AB338" s="21">
        <f t="shared" si="53"/>
        <v>5700</v>
      </c>
      <c r="AC338" s="135">
        <v>7600</v>
      </c>
      <c r="AD338" s="21"/>
      <c r="AE338" s="76"/>
      <c r="AF338" s="15"/>
    </row>
    <row r="339" spans="1:32" s="11" customFormat="1" x14ac:dyDescent="0.3">
      <c r="A339" s="75">
        <v>5410</v>
      </c>
      <c r="B339" s="12" t="s">
        <v>300</v>
      </c>
      <c r="C339" s="12" t="s">
        <v>344</v>
      </c>
      <c r="D339" s="102">
        <v>0</v>
      </c>
      <c r="E339" s="102">
        <v>194</v>
      </c>
      <c r="F339" s="103">
        <v>181390</v>
      </c>
      <c r="G339" s="21">
        <f>VLOOKUP(A339*1,Sheet1!$A$2:$V$362,22,0)</f>
        <v>48153</v>
      </c>
      <c r="H339" s="124">
        <f t="shared" si="50"/>
        <v>45348</v>
      </c>
      <c r="I339" s="125">
        <f t="shared" si="51"/>
        <v>-2805</v>
      </c>
      <c r="J339" s="21">
        <f t="shared" si="46"/>
        <v>136042</v>
      </c>
      <c r="K339" s="21"/>
      <c r="L339" s="82"/>
      <c r="M339" s="21"/>
      <c r="N339" s="21"/>
      <c r="O339" s="21">
        <v>181390</v>
      </c>
      <c r="P339" s="21"/>
      <c r="Q339" s="102">
        <v>5</v>
      </c>
      <c r="R339" s="103">
        <v>1500</v>
      </c>
      <c r="S339" s="21">
        <f>IFERROR(VLOOKUP(A339*1,Sheet1!$A$365:$V$533,22,0),0)</f>
        <v>225</v>
      </c>
      <c r="T339" s="21">
        <f t="shared" si="47"/>
        <v>375</v>
      </c>
      <c r="U339" s="21">
        <f t="shared" si="48"/>
        <v>150</v>
      </c>
      <c r="V339" s="21">
        <f t="shared" si="49"/>
        <v>1125</v>
      </c>
      <c r="W339" s="21">
        <v>1500</v>
      </c>
      <c r="X339" s="21"/>
      <c r="Y339" s="13">
        <v>1</v>
      </c>
      <c r="Z339" s="21">
        <v>1900</v>
      </c>
      <c r="AA339" s="21">
        <f t="shared" si="52"/>
        <v>475</v>
      </c>
      <c r="AB339" s="21">
        <f t="shared" si="53"/>
        <v>1425</v>
      </c>
      <c r="AC339" s="135">
        <v>1900</v>
      </c>
      <c r="AD339" s="21"/>
      <c r="AE339" s="76"/>
      <c r="AF339" s="15"/>
    </row>
    <row r="340" spans="1:32" s="11" customFormat="1" x14ac:dyDescent="0.3">
      <c r="A340" s="75">
        <v>5412</v>
      </c>
      <c r="B340" s="12" t="s">
        <v>302</v>
      </c>
      <c r="C340" s="12" t="s">
        <v>344</v>
      </c>
      <c r="D340" s="102">
        <v>0</v>
      </c>
      <c r="E340" s="102">
        <v>38</v>
      </c>
      <c r="F340" s="103">
        <v>35530</v>
      </c>
      <c r="G340" s="21">
        <f>VLOOKUP(A340*1,Sheet1!$A$2:$V$362,22,0)</f>
        <v>8649</v>
      </c>
      <c r="H340" s="124">
        <f t="shared" si="50"/>
        <v>8883</v>
      </c>
      <c r="I340" s="125">
        <f t="shared" si="51"/>
        <v>234</v>
      </c>
      <c r="J340" s="21">
        <f t="shared" si="46"/>
        <v>26647</v>
      </c>
      <c r="K340" s="21"/>
      <c r="L340" s="82"/>
      <c r="M340" s="21"/>
      <c r="N340" s="21"/>
      <c r="O340" s="21">
        <v>35530</v>
      </c>
      <c r="P340" s="21"/>
      <c r="Q340" s="102">
        <v>9</v>
      </c>
      <c r="R340" s="103">
        <v>2700</v>
      </c>
      <c r="S340" s="21">
        <f>IFERROR(VLOOKUP(A340*1,Sheet1!$A$365:$V$533,22,0),0)</f>
        <v>600</v>
      </c>
      <c r="T340" s="21">
        <f t="shared" si="47"/>
        <v>675</v>
      </c>
      <c r="U340" s="21">
        <f t="shared" si="48"/>
        <v>75</v>
      </c>
      <c r="V340" s="21">
        <f t="shared" si="49"/>
        <v>2025</v>
      </c>
      <c r="W340" s="21">
        <v>2700</v>
      </c>
      <c r="X340" s="21"/>
      <c r="Y340" s="13">
        <v>0</v>
      </c>
      <c r="Z340" s="21">
        <v>0</v>
      </c>
      <c r="AA340" s="21">
        <f t="shared" si="52"/>
        <v>0</v>
      </c>
      <c r="AB340" s="21">
        <f t="shared" si="53"/>
        <v>0</v>
      </c>
      <c r="AC340" s="135">
        <v>0</v>
      </c>
      <c r="AD340" s="21"/>
      <c r="AE340" s="76"/>
      <c r="AF340" s="15"/>
    </row>
    <row r="341" spans="1:32" s="11" customFormat="1" x14ac:dyDescent="0.3">
      <c r="A341" s="75">
        <v>5425</v>
      </c>
      <c r="B341" s="12" t="s">
        <v>303</v>
      </c>
      <c r="C341" s="12" t="s">
        <v>344</v>
      </c>
      <c r="D341" s="102">
        <v>0</v>
      </c>
      <c r="E341" s="102">
        <v>190</v>
      </c>
      <c r="F341" s="103">
        <v>177650</v>
      </c>
      <c r="G341" s="21">
        <f>VLOOKUP(A341*1,Sheet1!$A$2:$V$362,22,0)</f>
        <v>41374</v>
      </c>
      <c r="H341" s="124">
        <f t="shared" si="50"/>
        <v>44413</v>
      </c>
      <c r="I341" s="125">
        <f t="shared" si="51"/>
        <v>3039</v>
      </c>
      <c r="J341" s="21">
        <f t="shared" si="46"/>
        <v>133237</v>
      </c>
      <c r="K341" s="21"/>
      <c r="L341" s="82"/>
      <c r="M341" s="21"/>
      <c r="N341" s="21"/>
      <c r="O341" s="21">
        <v>177650</v>
      </c>
      <c r="P341" s="21"/>
      <c r="Q341" s="102">
        <v>11</v>
      </c>
      <c r="R341" s="103">
        <v>3300</v>
      </c>
      <c r="S341" s="21">
        <f>IFERROR(VLOOKUP(A341*1,Sheet1!$A$365:$V$533,22,0),0)</f>
        <v>900</v>
      </c>
      <c r="T341" s="21">
        <f t="shared" si="47"/>
        <v>825</v>
      </c>
      <c r="U341" s="21">
        <f t="shared" si="48"/>
        <v>-75</v>
      </c>
      <c r="V341" s="21">
        <f t="shared" si="49"/>
        <v>2475</v>
      </c>
      <c r="W341" s="21">
        <v>3300</v>
      </c>
      <c r="X341" s="21"/>
      <c r="Y341" s="13">
        <v>1</v>
      </c>
      <c r="Z341" s="21">
        <v>1900</v>
      </c>
      <c r="AA341" s="21">
        <f t="shared" si="52"/>
        <v>475</v>
      </c>
      <c r="AB341" s="21">
        <f t="shared" si="53"/>
        <v>1425</v>
      </c>
      <c r="AC341" s="135">
        <v>1900</v>
      </c>
      <c r="AD341" s="21"/>
      <c r="AE341" s="76"/>
      <c r="AF341" s="15"/>
    </row>
    <row r="342" spans="1:32" s="11" customFormat="1" x14ac:dyDescent="0.3">
      <c r="A342" s="75">
        <v>5426</v>
      </c>
      <c r="B342" s="12" t="s">
        <v>304</v>
      </c>
      <c r="C342" s="12" t="s">
        <v>344</v>
      </c>
      <c r="D342" s="102">
        <v>0</v>
      </c>
      <c r="E342" s="102">
        <v>172</v>
      </c>
      <c r="F342" s="103">
        <v>160820</v>
      </c>
      <c r="G342" s="21">
        <f>VLOOKUP(A342*1,Sheet1!$A$2:$V$362,22,0)</f>
        <v>33426</v>
      </c>
      <c r="H342" s="124">
        <f t="shared" si="50"/>
        <v>40205</v>
      </c>
      <c r="I342" s="125">
        <f t="shared" si="51"/>
        <v>6779</v>
      </c>
      <c r="J342" s="21">
        <f t="shared" si="46"/>
        <v>120615</v>
      </c>
      <c r="K342" s="21"/>
      <c r="L342" s="82"/>
      <c r="M342" s="21"/>
      <c r="N342" s="21"/>
      <c r="O342" s="21">
        <v>160820</v>
      </c>
      <c r="P342" s="21"/>
      <c r="Q342" s="102">
        <v>7</v>
      </c>
      <c r="R342" s="103">
        <v>2100</v>
      </c>
      <c r="S342" s="21">
        <f>IFERROR(VLOOKUP(A342*1,Sheet1!$A$365:$V$533,22,0),0)</f>
        <v>525</v>
      </c>
      <c r="T342" s="21">
        <f t="shared" si="47"/>
        <v>525</v>
      </c>
      <c r="U342" s="21">
        <f t="shared" si="48"/>
        <v>0</v>
      </c>
      <c r="V342" s="21">
        <f t="shared" si="49"/>
        <v>1575</v>
      </c>
      <c r="W342" s="21">
        <v>2100</v>
      </c>
      <c r="X342" s="21"/>
      <c r="Y342" s="13">
        <v>1</v>
      </c>
      <c r="Z342" s="21">
        <v>1900</v>
      </c>
      <c r="AA342" s="21">
        <f t="shared" si="52"/>
        <v>475</v>
      </c>
      <c r="AB342" s="21">
        <f t="shared" si="53"/>
        <v>1425</v>
      </c>
      <c r="AC342" s="135">
        <v>1900</v>
      </c>
      <c r="AD342" s="21"/>
      <c r="AE342" s="76"/>
      <c r="AF342" s="15"/>
    </row>
    <row r="343" spans="1:32" s="11" customFormat="1" x14ac:dyDescent="0.3">
      <c r="A343" s="75">
        <v>5431</v>
      </c>
      <c r="B343" s="12" t="s">
        <v>305</v>
      </c>
      <c r="C343" s="12" t="s">
        <v>344</v>
      </c>
      <c r="D343" s="102">
        <v>0</v>
      </c>
      <c r="E343" s="102">
        <v>245</v>
      </c>
      <c r="F343" s="103">
        <v>229075</v>
      </c>
      <c r="G343" s="21">
        <f>VLOOKUP(A343*1,Sheet1!$A$2:$V$362,22,0)</f>
        <v>56568</v>
      </c>
      <c r="H343" s="124">
        <f t="shared" si="50"/>
        <v>57269</v>
      </c>
      <c r="I343" s="125">
        <f t="shared" si="51"/>
        <v>701</v>
      </c>
      <c r="J343" s="21">
        <f t="shared" si="46"/>
        <v>171806</v>
      </c>
      <c r="K343" s="21"/>
      <c r="L343" s="82"/>
      <c r="M343" s="21"/>
      <c r="N343" s="21"/>
      <c r="O343" s="21">
        <v>229075</v>
      </c>
      <c r="P343" s="21"/>
      <c r="Q343" s="102">
        <v>0</v>
      </c>
      <c r="R343" s="103">
        <v>0</v>
      </c>
      <c r="S343" s="21">
        <f>IFERROR(VLOOKUP(A343*1,Sheet1!$A$365:$V$533,22,0),0)</f>
        <v>0</v>
      </c>
      <c r="T343" s="21">
        <f t="shared" si="47"/>
        <v>0</v>
      </c>
      <c r="U343" s="21">
        <f t="shared" si="48"/>
        <v>0</v>
      </c>
      <c r="V343" s="21">
        <f t="shared" si="49"/>
        <v>0</v>
      </c>
      <c r="W343" s="21">
        <v>0</v>
      </c>
      <c r="X343" s="21"/>
      <c r="Y343" s="13">
        <v>0</v>
      </c>
      <c r="Z343" s="21">
        <v>0</v>
      </c>
      <c r="AA343" s="21">
        <f t="shared" si="52"/>
        <v>0</v>
      </c>
      <c r="AB343" s="21">
        <f t="shared" si="53"/>
        <v>0</v>
      </c>
      <c r="AC343" s="135">
        <v>0</v>
      </c>
      <c r="AD343" s="21"/>
      <c r="AE343" s="76"/>
      <c r="AF343" s="15"/>
    </row>
    <row r="344" spans="1:32" s="11" customFormat="1" x14ac:dyDescent="0.3">
      <c r="A344" s="75">
        <v>5447</v>
      </c>
      <c r="B344" s="12" t="s">
        <v>306</v>
      </c>
      <c r="C344" s="12" t="s">
        <v>344</v>
      </c>
      <c r="D344" s="102">
        <v>12</v>
      </c>
      <c r="E344" s="102">
        <v>320</v>
      </c>
      <c r="F344" s="103">
        <v>315040</v>
      </c>
      <c r="G344" s="21">
        <f>VLOOKUP(A344*1,Sheet1!$A$2:$V$362,22,0)</f>
        <v>78774</v>
      </c>
      <c r="H344" s="124">
        <f t="shared" si="50"/>
        <v>78760</v>
      </c>
      <c r="I344" s="125">
        <f t="shared" si="51"/>
        <v>-14</v>
      </c>
      <c r="J344" s="21">
        <f t="shared" si="46"/>
        <v>236280</v>
      </c>
      <c r="K344" s="21"/>
      <c r="L344" s="82"/>
      <c r="M344" s="21"/>
      <c r="N344" s="21"/>
      <c r="O344" s="21">
        <v>315040</v>
      </c>
      <c r="P344" s="21"/>
      <c r="Q344" s="102">
        <v>6</v>
      </c>
      <c r="R344" s="103">
        <v>1800</v>
      </c>
      <c r="S344" s="21">
        <f>IFERROR(VLOOKUP(A344*1,Sheet1!$A$365:$V$533,22,0),0)</f>
        <v>375</v>
      </c>
      <c r="T344" s="21">
        <f t="shared" si="47"/>
        <v>450</v>
      </c>
      <c r="U344" s="21">
        <f t="shared" si="48"/>
        <v>75</v>
      </c>
      <c r="V344" s="21">
        <f t="shared" si="49"/>
        <v>1350</v>
      </c>
      <c r="W344" s="21">
        <v>1800</v>
      </c>
      <c r="X344" s="21"/>
      <c r="Y344" s="13">
        <v>6</v>
      </c>
      <c r="Z344" s="21">
        <v>11400</v>
      </c>
      <c r="AA344" s="21">
        <f t="shared" si="52"/>
        <v>2850</v>
      </c>
      <c r="AB344" s="21">
        <f t="shared" si="53"/>
        <v>8550</v>
      </c>
      <c r="AC344" s="135">
        <v>11400</v>
      </c>
      <c r="AD344" s="21"/>
      <c r="AE344" s="76"/>
      <c r="AF344" s="15"/>
    </row>
    <row r="345" spans="1:32" s="11" customFormat="1" x14ac:dyDescent="0.3">
      <c r="A345" s="75">
        <v>5456</v>
      </c>
      <c r="B345" s="12" t="s">
        <v>307</v>
      </c>
      <c r="C345" s="12" t="s">
        <v>344</v>
      </c>
      <c r="D345" s="102">
        <v>0</v>
      </c>
      <c r="E345" s="102">
        <v>265</v>
      </c>
      <c r="F345" s="103">
        <v>247775</v>
      </c>
      <c r="G345" s="21">
        <f>VLOOKUP(A345*1,Sheet1!$A$2:$V$362,22,0)</f>
        <v>56334</v>
      </c>
      <c r="H345" s="124">
        <f t="shared" si="50"/>
        <v>61944</v>
      </c>
      <c r="I345" s="125">
        <f t="shared" si="51"/>
        <v>5610</v>
      </c>
      <c r="J345" s="21">
        <f t="shared" si="46"/>
        <v>185831</v>
      </c>
      <c r="K345" s="21"/>
      <c r="L345" s="82"/>
      <c r="M345" s="21"/>
      <c r="N345" s="21"/>
      <c r="O345" s="21">
        <v>247775</v>
      </c>
      <c r="P345" s="21"/>
      <c r="Q345" s="102">
        <v>2</v>
      </c>
      <c r="R345" s="103">
        <v>600</v>
      </c>
      <c r="S345" s="21">
        <f>IFERROR(VLOOKUP(A345*1,Sheet1!$A$365:$V$533,22,0),0)</f>
        <v>150</v>
      </c>
      <c r="T345" s="21">
        <f t="shared" si="47"/>
        <v>150</v>
      </c>
      <c r="U345" s="21">
        <f t="shared" si="48"/>
        <v>0</v>
      </c>
      <c r="V345" s="21">
        <f t="shared" si="49"/>
        <v>450</v>
      </c>
      <c r="W345" s="21">
        <v>600</v>
      </c>
      <c r="X345" s="21"/>
      <c r="Y345" s="13">
        <v>1</v>
      </c>
      <c r="Z345" s="21">
        <v>1900</v>
      </c>
      <c r="AA345" s="21">
        <f t="shared" si="52"/>
        <v>475</v>
      </c>
      <c r="AB345" s="21">
        <f t="shared" si="53"/>
        <v>1425</v>
      </c>
      <c r="AC345" s="135">
        <v>1900</v>
      </c>
      <c r="AD345" s="21"/>
      <c r="AE345" s="76"/>
      <c r="AF345" s="15"/>
    </row>
    <row r="346" spans="1:32" s="11" customFormat="1" x14ac:dyDescent="0.3">
      <c r="A346" s="75">
        <v>5458</v>
      </c>
      <c r="B346" s="12" t="s">
        <v>308</v>
      </c>
      <c r="C346" s="12" t="s">
        <v>344</v>
      </c>
      <c r="D346" s="102">
        <v>0</v>
      </c>
      <c r="E346" s="102">
        <v>45</v>
      </c>
      <c r="F346" s="103">
        <v>42075</v>
      </c>
      <c r="G346" s="21">
        <f>VLOOKUP(A346*1,Sheet1!$A$2:$V$362,22,0)</f>
        <v>11781</v>
      </c>
      <c r="H346" s="124">
        <f t="shared" si="50"/>
        <v>10519</v>
      </c>
      <c r="I346" s="125">
        <f t="shared" si="51"/>
        <v>-1262</v>
      </c>
      <c r="J346" s="21">
        <f t="shared" si="46"/>
        <v>31556</v>
      </c>
      <c r="K346" s="21"/>
      <c r="L346" s="82"/>
      <c r="M346" s="21"/>
      <c r="N346" s="21"/>
      <c r="O346" s="21">
        <v>42075</v>
      </c>
      <c r="P346" s="21"/>
      <c r="Q346" s="102">
        <v>4</v>
      </c>
      <c r="R346" s="103">
        <v>1200</v>
      </c>
      <c r="S346" s="21">
        <f>IFERROR(VLOOKUP(A346*1,Sheet1!$A$365:$V$533,22,0),0)</f>
        <v>450</v>
      </c>
      <c r="T346" s="21">
        <f t="shared" si="47"/>
        <v>300</v>
      </c>
      <c r="U346" s="21">
        <f t="shared" si="48"/>
        <v>-150</v>
      </c>
      <c r="V346" s="21">
        <f t="shared" si="49"/>
        <v>900</v>
      </c>
      <c r="W346" s="21">
        <v>1200</v>
      </c>
      <c r="X346" s="21"/>
      <c r="Y346" s="13">
        <v>0</v>
      </c>
      <c r="Z346" s="21">
        <v>0</v>
      </c>
      <c r="AA346" s="21">
        <f t="shared" si="52"/>
        <v>0</v>
      </c>
      <c r="AB346" s="21">
        <f t="shared" si="53"/>
        <v>0</v>
      </c>
      <c r="AC346" s="135">
        <v>0</v>
      </c>
      <c r="AD346" s="21"/>
      <c r="AE346" s="76"/>
      <c r="AF346" s="15"/>
    </row>
    <row r="347" spans="1:32" s="11" customFormat="1" x14ac:dyDescent="0.3">
      <c r="A347" s="75">
        <v>5459</v>
      </c>
      <c r="B347" s="12" t="s">
        <v>309</v>
      </c>
      <c r="C347" s="12" t="s">
        <v>344</v>
      </c>
      <c r="D347" s="102">
        <v>0</v>
      </c>
      <c r="E347" s="102">
        <v>88</v>
      </c>
      <c r="F347" s="103">
        <v>82280</v>
      </c>
      <c r="G347" s="21">
        <f>VLOOKUP(A347*1,Sheet1!$A$2:$V$362,22,0)</f>
        <v>19635</v>
      </c>
      <c r="H347" s="124">
        <f t="shared" si="50"/>
        <v>20570</v>
      </c>
      <c r="I347" s="125">
        <f t="shared" si="51"/>
        <v>935</v>
      </c>
      <c r="J347" s="21">
        <f t="shared" si="46"/>
        <v>61710</v>
      </c>
      <c r="K347" s="21"/>
      <c r="L347" s="82"/>
      <c r="M347" s="21"/>
      <c r="N347" s="21"/>
      <c r="O347" s="21">
        <v>82280</v>
      </c>
      <c r="P347" s="21"/>
      <c r="Q347" s="102">
        <v>19</v>
      </c>
      <c r="R347" s="103">
        <v>5700</v>
      </c>
      <c r="S347" s="21">
        <f>IFERROR(VLOOKUP(A347*1,Sheet1!$A$365:$V$533,22,0),0)</f>
        <v>1425</v>
      </c>
      <c r="T347" s="21">
        <f t="shared" si="47"/>
        <v>1425</v>
      </c>
      <c r="U347" s="21">
        <f t="shared" si="48"/>
        <v>0</v>
      </c>
      <c r="V347" s="21">
        <f t="shared" si="49"/>
        <v>4275</v>
      </c>
      <c r="W347" s="21">
        <v>5700</v>
      </c>
      <c r="X347" s="21"/>
      <c r="Y347" s="13">
        <v>0</v>
      </c>
      <c r="Z347" s="21">
        <v>0</v>
      </c>
      <c r="AA347" s="21">
        <f t="shared" si="52"/>
        <v>0</v>
      </c>
      <c r="AB347" s="21">
        <f t="shared" si="53"/>
        <v>0</v>
      </c>
      <c r="AC347" s="135">
        <v>0</v>
      </c>
      <c r="AD347" s="21"/>
      <c r="AE347" s="76"/>
      <c r="AF347" s="15"/>
    </row>
    <row r="348" spans="1:32" s="11" customFormat="1" x14ac:dyDescent="0.3">
      <c r="A348" s="75">
        <v>5461</v>
      </c>
      <c r="B348" s="12" t="s">
        <v>310</v>
      </c>
      <c r="C348" s="12" t="s">
        <v>348</v>
      </c>
      <c r="D348" s="102">
        <v>0</v>
      </c>
      <c r="E348" s="102">
        <v>267</v>
      </c>
      <c r="F348" s="103">
        <v>249645</v>
      </c>
      <c r="G348" s="21">
        <f>VLOOKUP(A348*1,Sheet1!$A$2:$V$362,22,0)</f>
        <v>64749</v>
      </c>
      <c r="H348" s="124">
        <f t="shared" si="50"/>
        <v>62411</v>
      </c>
      <c r="I348" s="125">
        <f t="shared" si="51"/>
        <v>-2338</v>
      </c>
      <c r="J348" s="21">
        <f t="shared" si="46"/>
        <v>187234</v>
      </c>
      <c r="K348" s="21"/>
      <c r="L348" s="82"/>
      <c r="M348" s="21"/>
      <c r="N348" s="21"/>
      <c r="O348" s="21">
        <v>249645</v>
      </c>
      <c r="P348" s="21"/>
      <c r="Q348" s="102">
        <v>0</v>
      </c>
      <c r="R348" s="103">
        <v>0</v>
      </c>
      <c r="S348" s="21">
        <f>IFERROR(VLOOKUP(A348*1,Sheet1!$A$365:$V$533,22,0),0)</f>
        <v>0</v>
      </c>
      <c r="T348" s="21">
        <f t="shared" si="47"/>
        <v>0</v>
      </c>
      <c r="U348" s="21">
        <f t="shared" si="48"/>
        <v>0</v>
      </c>
      <c r="V348" s="21">
        <f t="shared" si="49"/>
        <v>0</v>
      </c>
      <c r="W348" s="21">
        <v>0</v>
      </c>
      <c r="X348" s="21"/>
      <c r="Y348" s="13">
        <v>2</v>
      </c>
      <c r="Z348" s="21">
        <v>3800</v>
      </c>
      <c r="AA348" s="21">
        <f t="shared" si="52"/>
        <v>950</v>
      </c>
      <c r="AB348" s="21">
        <f t="shared" si="53"/>
        <v>2850</v>
      </c>
      <c r="AC348" s="135">
        <v>3800</v>
      </c>
      <c r="AD348" s="21"/>
      <c r="AE348" s="76"/>
      <c r="AF348" s="15"/>
    </row>
    <row r="349" spans="1:32" s="11" customFormat="1" x14ac:dyDescent="0.3">
      <c r="A349" s="75">
        <v>5468</v>
      </c>
      <c r="B349" s="12" t="s">
        <v>350</v>
      </c>
      <c r="C349" s="12" t="s">
        <v>344</v>
      </c>
      <c r="D349" s="102">
        <v>0</v>
      </c>
      <c r="E349" s="102">
        <v>446</v>
      </c>
      <c r="F349" s="103">
        <v>417010</v>
      </c>
      <c r="G349" s="21">
        <f>VLOOKUP(A349*1,Sheet1!$A$2:$V$362,22,0)</f>
        <v>111966</v>
      </c>
      <c r="H349" s="124">
        <f t="shared" si="50"/>
        <v>104253</v>
      </c>
      <c r="I349" s="125">
        <f t="shared" si="51"/>
        <v>-7713</v>
      </c>
      <c r="J349" s="21">
        <f t="shared" si="46"/>
        <v>312757</v>
      </c>
      <c r="K349" s="21"/>
      <c r="L349" s="82"/>
      <c r="M349" s="21"/>
      <c r="N349" s="21"/>
      <c r="O349" s="21">
        <v>417010</v>
      </c>
      <c r="P349" s="21"/>
      <c r="Q349" s="102">
        <v>2</v>
      </c>
      <c r="R349" s="103">
        <v>600</v>
      </c>
      <c r="S349" s="21">
        <f>IFERROR(VLOOKUP(A349*1,Sheet1!$A$365:$V$533,22,0),0)</f>
        <v>150</v>
      </c>
      <c r="T349" s="21">
        <f t="shared" si="47"/>
        <v>150</v>
      </c>
      <c r="U349" s="21">
        <f t="shared" si="48"/>
        <v>0</v>
      </c>
      <c r="V349" s="21">
        <f t="shared" si="49"/>
        <v>450</v>
      </c>
      <c r="W349" s="21">
        <v>600</v>
      </c>
      <c r="X349" s="21"/>
      <c r="Y349" s="13">
        <v>0</v>
      </c>
      <c r="Z349" s="21">
        <v>0</v>
      </c>
      <c r="AA349" s="21">
        <f t="shared" si="52"/>
        <v>0</v>
      </c>
      <c r="AB349" s="21">
        <f t="shared" si="53"/>
        <v>0</v>
      </c>
      <c r="AC349" s="135">
        <v>0</v>
      </c>
      <c r="AD349" s="21"/>
      <c r="AE349" s="76"/>
      <c r="AF349" s="15"/>
    </row>
    <row r="350" spans="1:32" s="11" customFormat="1" x14ac:dyDescent="0.3">
      <c r="A350" s="75">
        <v>7002</v>
      </c>
      <c r="B350" s="12" t="s">
        <v>311</v>
      </c>
      <c r="C350" s="12" t="s">
        <v>351</v>
      </c>
      <c r="D350" s="102">
        <v>0</v>
      </c>
      <c r="E350" s="102">
        <v>51</v>
      </c>
      <c r="F350" s="103">
        <v>47685</v>
      </c>
      <c r="G350" s="21">
        <f>VLOOKUP(A350*1,Sheet1!$A$2:$V$362,22,0)</f>
        <v>10285</v>
      </c>
      <c r="H350" s="124">
        <f t="shared" si="50"/>
        <v>11921</v>
      </c>
      <c r="I350" s="125">
        <f t="shared" si="51"/>
        <v>1636</v>
      </c>
      <c r="J350" s="21">
        <f t="shared" si="46"/>
        <v>35764</v>
      </c>
      <c r="K350" s="21"/>
      <c r="L350" s="82"/>
      <c r="M350" s="21"/>
      <c r="N350" s="21"/>
      <c r="O350" s="21">
        <v>47685</v>
      </c>
      <c r="P350" s="21"/>
      <c r="Q350" s="102">
        <v>0</v>
      </c>
      <c r="R350" s="103">
        <v>0</v>
      </c>
      <c r="S350" s="21">
        <f>IFERROR(VLOOKUP(A350*1,Sheet1!$A$365:$V$533,22,0),0)</f>
        <v>0</v>
      </c>
      <c r="T350" s="21">
        <f t="shared" si="47"/>
        <v>0</v>
      </c>
      <c r="U350" s="21">
        <f t="shared" si="48"/>
        <v>0</v>
      </c>
      <c r="V350" s="21">
        <f t="shared" si="49"/>
        <v>0</v>
      </c>
      <c r="W350" s="21">
        <v>0</v>
      </c>
      <c r="X350" s="21"/>
      <c r="Y350" s="13">
        <v>1</v>
      </c>
      <c r="Z350" s="21">
        <v>1900</v>
      </c>
      <c r="AA350" s="21">
        <f t="shared" si="52"/>
        <v>475</v>
      </c>
      <c r="AB350" s="21">
        <f t="shared" si="53"/>
        <v>1425</v>
      </c>
      <c r="AC350" s="135">
        <v>1900</v>
      </c>
      <c r="AD350" s="21"/>
      <c r="AE350" s="76"/>
      <c r="AF350" s="15"/>
    </row>
    <row r="351" spans="1:32" s="11" customFormat="1" x14ac:dyDescent="0.3">
      <c r="A351" s="75">
        <v>7021</v>
      </c>
      <c r="B351" s="12" t="s">
        <v>312</v>
      </c>
      <c r="C351" s="12" t="s">
        <v>351</v>
      </c>
      <c r="D351" s="102">
        <v>4</v>
      </c>
      <c r="E351" s="102">
        <v>15</v>
      </c>
      <c r="F351" s="103">
        <v>19305</v>
      </c>
      <c r="G351" s="21">
        <f>VLOOKUP(A351*1,Sheet1!$A$2:$V$362,22,0)</f>
        <v>5211</v>
      </c>
      <c r="H351" s="124">
        <f t="shared" si="50"/>
        <v>4826</v>
      </c>
      <c r="I351" s="125">
        <f t="shared" si="51"/>
        <v>-385</v>
      </c>
      <c r="J351" s="21">
        <f t="shared" si="46"/>
        <v>14479</v>
      </c>
      <c r="K351" s="21"/>
      <c r="L351" s="82"/>
      <c r="M351" s="21"/>
      <c r="N351" s="21"/>
      <c r="O351" s="21">
        <v>19305</v>
      </c>
      <c r="P351" s="21"/>
      <c r="Q351" s="102">
        <v>0</v>
      </c>
      <c r="R351" s="103">
        <v>0</v>
      </c>
      <c r="S351" s="21">
        <f>IFERROR(VLOOKUP(A351*1,Sheet1!$A$365:$V$533,22,0),0)</f>
        <v>0</v>
      </c>
      <c r="T351" s="21">
        <f t="shared" si="47"/>
        <v>0</v>
      </c>
      <c r="U351" s="21">
        <f t="shared" si="48"/>
        <v>0</v>
      </c>
      <c r="V351" s="21">
        <f t="shared" si="49"/>
        <v>0</v>
      </c>
      <c r="W351" s="21">
        <v>0</v>
      </c>
      <c r="X351" s="21"/>
      <c r="Y351" s="13">
        <v>1</v>
      </c>
      <c r="Z351" s="21">
        <v>1900</v>
      </c>
      <c r="AA351" s="21">
        <f t="shared" si="52"/>
        <v>475</v>
      </c>
      <c r="AB351" s="21">
        <f t="shared" si="53"/>
        <v>1425</v>
      </c>
      <c r="AC351" s="135">
        <v>1900</v>
      </c>
      <c r="AD351" s="21"/>
      <c r="AE351" s="76"/>
      <c r="AF351" s="15"/>
    </row>
    <row r="352" spans="1:32" s="11" customFormat="1" x14ac:dyDescent="0.3">
      <c r="A352" s="75">
        <v>7032</v>
      </c>
      <c r="B352" s="12" t="s">
        <v>313</v>
      </c>
      <c r="C352" s="12" t="s">
        <v>351</v>
      </c>
      <c r="D352" s="102">
        <v>39</v>
      </c>
      <c r="E352" s="102">
        <v>67</v>
      </c>
      <c r="F352" s="103">
        <v>114125</v>
      </c>
      <c r="G352" s="21">
        <f>VLOOKUP(A352*1,Sheet1!$A$2:$V$362,22,0)</f>
        <v>29563</v>
      </c>
      <c r="H352" s="124">
        <f t="shared" si="50"/>
        <v>28531</v>
      </c>
      <c r="I352" s="125">
        <f t="shared" si="51"/>
        <v>-1032</v>
      </c>
      <c r="J352" s="21">
        <f t="shared" si="46"/>
        <v>85594</v>
      </c>
      <c r="K352" s="21"/>
      <c r="L352" s="82"/>
      <c r="M352" s="21"/>
      <c r="N352" s="21"/>
      <c r="O352" s="21">
        <v>114125</v>
      </c>
      <c r="P352" s="21"/>
      <c r="Q352" s="102">
        <v>0</v>
      </c>
      <c r="R352" s="103">
        <v>0</v>
      </c>
      <c r="S352" s="21">
        <f>IFERROR(VLOOKUP(A352*1,Sheet1!$A$365:$V$533,22,0),0)</f>
        <v>0</v>
      </c>
      <c r="T352" s="21">
        <f t="shared" si="47"/>
        <v>0</v>
      </c>
      <c r="U352" s="21">
        <f t="shared" si="48"/>
        <v>0</v>
      </c>
      <c r="V352" s="21">
        <f t="shared" si="49"/>
        <v>0</v>
      </c>
      <c r="W352" s="21">
        <v>0</v>
      </c>
      <c r="X352" s="21"/>
      <c r="Y352" s="13">
        <v>6</v>
      </c>
      <c r="Z352" s="21">
        <v>11400</v>
      </c>
      <c r="AA352" s="21">
        <f t="shared" si="52"/>
        <v>2850</v>
      </c>
      <c r="AB352" s="21">
        <f t="shared" si="53"/>
        <v>8550</v>
      </c>
      <c r="AC352" s="135">
        <v>11400</v>
      </c>
      <c r="AD352" s="21"/>
      <c r="AE352" s="76"/>
      <c r="AF352" s="15"/>
    </row>
    <row r="353" spans="1:32" s="11" customFormat="1" x14ac:dyDescent="0.3">
      <c r="A353" s="75">
        <v>7033</v>
      </c>
      <c r="B353" s="12" t="s">
        <v>314</v>
      </c>
      <c r="C353" s="12" t="s">
        <v>351</v>
      </c>
      <c r="D353" s="102">
        <v>27</v>
      </c>
      <c r="E353" s="102">
        <v>44</v>
      </c>
      <c r="F353" s="103">
        <v>76780</v>
      </c>
      <c r="G353" s="21">
        <f>VLOOKUP(A353*1,Sheet1!$A$2:$V$362,22,0)</f>
        <v>19800</v>
      </c>
      <c r="H353" s="124">
        <f t="shared" si="50"/>
        <v>19195</v>
      </c>
      <c r="I353" s="125">
        <f t="shared" si="51"/>
        <v>-605</v>
      </c>
      <c r="J353" s="21">
        <f t="shared" si="46"/>
        <v>57585</v>
      </c>
      <c r="K353" s="21"/>
      <c r="L353" s="82"/>
      <c r="M353" s="21"/>
      <c r="N353" s="21"/>
      <c r="O353" s="21">
        <v>76780</v>
      </c>
      <c r="P353" s="21"/>
      <c r="Q353" s="102">
        <v>0</v>
      </c>
      <c r="R353" s="103">
        <v>0</v>
      </c>
      <c r="S353" s="21">
        <f>IFERROR(VLOOKUP(A353*1,Sheet1!$A$365:$V$533,22,0),0)</f>
        <v>0</v>
      </c>
      <c r="T353" s="21">
        <f t="shared" si="47"/>
        <v>0</v>
      </c>
      <c r="U353" s="21">
        <f t="shared" si="48"/>
        <v>0</v>
      </c>
      <c r="V353" s="21">
        <f t="shared" si="49"/>
        <v>0</v>
      </c>
      <c r="W353" s="21">
        <v>0</v>
      </c>
      <c r="X353" s="21"/>
      <c r="Y353" s="13">
        <v>1</v>
      </c>
      <c r="Z353" s="21">
        <v>1900</v>
      </c>
      <c r="AA353" s="21">
        <f t="shared" si="52"/>
        <v>475</v>
      </c>
      <c r="AB353" s="21">
        <f t="shared" si="53"/>
        <v>1425</v>
      </c>
      <c r="AC353" s="135">
        <v>1900</v>
      </c>
      <c r="AD353" s="21"/>
      <c r="AE353" s="76"/>
      <c r="AF353" s="15"/>
    </row>
    <row r="354" spans="1:32" s="11" customFormat="1" x14ac:dyDescent="0.3">
      <c r="A354" s="75">
        <v>7039</v>
      </c>
      <c r="B354" s="12" t="s">
        <v>315</v>
      </c>
      <c r="C354" s="12" t="s">
        <v>351</v>
      </c>
      <c r="D354" s="102">
        <v>30</v>
      </c>
      <c r="E354" s="102">
        <v>36</v>
      </c>
      <c r="F354" s="103">
        <v>73260</v>
      </c>
      <c r="G354" s="21">
        <f>VLOOKUP(A354*1,Sheet1!$A$2:$V$362,22,0)</f>
        <v>17559</v>
      </c>
      <c r="H354" s="124">
        <f t="shared" si="50"/>
        <v>18315</v>
      </c>
      <c r="I354" s="125">
        <f t="shared" si="51"/>
        <v>756</v>
      </c>
      <c r="J354" s="21">
        <f t="shared" si="46"/>
        <v>54945</v>
      </c>
      <c r="K354" s="21"/>
      <c r="L354" s="82"/>
      <c r="M354" s="21"/>
      <c r="N354" s="21"/>
      <c r="O354" s="21">
        <v>73260</v>
      </c>
      <c r="P354" s="21"/>
      <c r="Q354" s="102">
        <v>1</v>
      </c>
      <c r="R354" s="103">
        <v>300</v>
      </c>
      <c r="S354" s="21">
        <f>IFERROR(VLOOKUP(A354*1,Sheet1!$A$365:$V$533,22,0),0)</f>
        <v>0</v>
      </c>
      <c r="T354" s="21">
        <f t="shared" si="47"/>
        <v>75</v>
      </c>
      <c r="U354" s="21">
        <f t="shared" si="48"/>
        <v>75</v>
      </c>
      <c r="V354" s="21">
        <f t="shared" si="49"/>
        <v>225</v>
      </c>
      <c r="W354" s="21">
        <v>300</v>
      </c>
      <c r="X354" s="21"/>
      <c r="Y354" s="13">
        <v>1</v>
      </c>
      <c r="Z354" s="21">
        <v>1900</v>
      </c>
      <c r="AA354" s="21">
        <f t="shared" si="52"/>
        <v>475</v>
      </c>
      <c r="AB354" s="21">
        <f t="shared" si="53"/>
        <v>1425</v>
      </c>
      <c r="AC354" s="135">
        <v>1900</v>
      </c>
      <c r="AD354" s="21"/>
      <c r="AE354" s="76"/>
      <c r="AF354" s="15"/>
    </row>
    <row r="355" spans="1:32" s="11" customFormat="1" x14ac:dyDescent="0.3">
      <c r="A355" s="75">
        <v>7040</v>
      </c>
      <c r="B355" s="12" t="s">
        <v>418</v>
      </c>
      <c r="C355" s="12" t="s">
        <v>351</v>
      </c>
      <c r="D355" s="102">
        <v>37</v>
      </c>
      <c r="E355" s="102">
        <v>31</v>
      </c>
      <c r="F355" s="103">
        <v>77825</v>
      </c>
      <c r="G355" s="21">
        <f>VLOOKUP(A355*1,Sheet1!$A$2:$V$362,22,0)</f>
        <v>15318</v>
      </c>
      <c r="H355" s="124">
        <f t="shared" si="50"/>
        <v>19456</v>
      </c>
      <c r="I355" s="125">
        <f t="shared" si="51"/>
        <v>4138</v>
      </c>
      <c r="J355" s="21">
        <f t="shared" si="46"/>
        <v>58369</v>
      </c>
      <c r="K355" s="21"/>
      <c r="L355" s="82"/>
      <c r="M355" s="21"/>
      <c r="N355" s="21"/>
      <c r="O355" s="21">
        <v>77825</v>
      </c>
      <c r="P355" s="21"/>
      <c r="Q355" s="102">
        <v>0</v>
      </c>
      <c r="R355" s="103">
        <v>0</v>
      </c>
      <c r="S355" s="21">
        <f>IFERROR(VLOOKUP(A355*1,Sheet1!$A$365:$V$533,22,0),0)</f>
        <v>0</v>
      </c>
      <c r="T355" s="21">
        <f t="shared" si="47"/>
        <v>0</v>
      </c>
      <c r="U355" s="21">
        <f t="shared" si="48"/>
        <v>0</v>
      </c>
      <c r="V355" s="21">
        <f t="shared" si="49"/>
        <v>0</v>
      </c>
      <c r="W355" s="21">
        <v>0</v>
      </c>
      <c r="X355" s="21"/>
      <c r="Y355" s="13">
        <v>4</v>
      </c>
      <c r="Z355" s="21">
        <v>7600</v>
      </c>
      <c r="AA355" s="21">
        <f t="shared" si="52"/>
        <v>1900</v>
      </c>
      <c r="AB355" s="21">
        <f t="shared" si="53"/>
        <v>5700</v>
      </c>
      <c r="AC355" s="135">
        <v>7600</v>
      </c>
      <c r="AD355" s="21"/>
      <c r="AE355" s="76"/>
      <c r="AF355" s="15"/>
    </row>
    <row r="356" spans="1:32" s="11" customFormat="1" x14ac:dyDescent="0.3">
      <c r="A356" s="75">
        <v>7041</v>
      </c>
      <c r="B356" s="12" t="s">
        <v>316</v>
      </c>
      <c r="C356" s="12" t="s">
        <v>351</v>
      </c>
      <c r="D356" s="102">
        <v>0</v>
      </c>
      <c r="E356" s="102">
        <v>67</v>
      </c>
      <c r="F356" s="103">
        <v>62645</v>
      </c>
      <c r="G356" s="21">
        <f>VLOOKUP(A356*1,Sheet1!$A$2:$V$362,22,0)</f>
        <v>17064</v>
      </c>
      <c r="H356" s="124">
        <f t="shared" si="50"/>
        <v>15661</v>
      </c>
      <c r="I356" s="125">
        <f t="shared" si="51"/>
        <v>-1403</v>
      </c>
      <c r="J356" s="21">
        <f t="shared" si="46"/>
        <v>46984</v>
      </c>
      <c r="K356" s="21"/>
      <c r="L356" s="82"/>
      <c r="M356" s="21"/>
      <c r="N356" s="21"/>
      <c r="O356" s="21">
        <v>62645</v>
      </c>
      <c r="P356" s="21"/>
      <c r="Q356" s="102">
        <v>0</v>
      </c>
      <c r="R356" s="103">
        <v>0</v>
      </c>
      <c r="S356" s="21">
        <f>IFERROR(VLOOKUP(A356*1,Sheet1!$A$365:$V$533,22,0),0)</f>
        <v>0</v>
      </c>
      <c r="T356" s="21">
        <f t="shared" si="47"/>
        <v>0</v>
      </c>
      <c r="U356" s="21">
        <f t="shared" si="48"/>
        <v>0</v>
      </c>
      <c r="V356" s="21">
        <f t="shared" si="49"/>
        <v>0</v>
      </c>
      <c r="W356" s="21">
        <v>0</v>
      </c>
      <c r="X356" s="21"/>
      <c r="Y356" s="13">
        <v>3</v>
      </c>
      <c r="Z356" s="21">
        <v>5700</v>
      </c>
      <c r="AA356" s="21">
        <f t="shared" si="52"/>
        <v>1425</v>
      </c>
      <c r="AB356" s="21">
        <f t="shared" si="53"/>
        <v>4275</v>
      </c>
      <c r="AC356" s="135">
        <v>5700</v>
      </c>
      <c r="AD356" s="21"/>
      <c r="AE356" s="76"/>
      <c r="AF356" s="15"/>
    </row>
    <row r="357" spans="1:32" s="11" customFormat="1" x14ac:dyDescent="0.3">
      <c r="A357" s="75">
        <v>7043</v>
      </c>
      <c r="B357" s="12" t="s">
        <v>419</v>
      </c>
      <c r="C357" s="12" t="s">
        <v>352</v>
      </c>
      <c r="D357" s="102">
        <v>50</v>
      </c>
      <c r="E357" s="102">
        <v>60</v>
      </c>
      <c r="F357" s="103">
        <v>122100</v>
      </c>
      <c r="G357" s="21">
        <f>VLOOKUP(A357*1,Sheet1!$A$2:$V$362,22,0)</f>
        <v>26928</v>
      </c>
      <c r="H357" s="124">
        <f t="shared" si="50"/>
        <v>30525</v>
      </c>
      <c r="I357" s="125">
        <f t="shared" si="51"/>
        <v>3597</v>
      </c>
      <c r="J357" s="21">
        <f t="shared" si="46"/>
        <v>91575</v>
      </c>
      <c r="K357" s="21"/>
      <c r="L357" s="82"/>
      <c r="M357" s="21"/>
      <c r="N357" s="21"/>
      <c r="O357" s="21">
        <v>122100</v>
      </c>
      <c r="P357" s="21"/>
      <c r="Q357" s="102">
        <v>5</v>
      </c>
      <c r="R357" s="103">
        <v>1500</v>
      </c>
      <c r="S357" s="21">
        <f>IFERROR(VLOOKUP(A357*1,Sheet1!$A$365:$V$533,22,0),0)</f>
        <v>313</v>
      </c>
      <c r="T357" s="21">
        <f t="shared" si="47"/>
        <v>375</v>
      </c>
      <c r="U357" s="21">
        <f t="shared" si="48"/>
        <v>62</v>
      </c>
      <c r="V357" s="21">
        <f t="shared" si="49"/>
        <v>1125</v>
      </c>
      <c r="W357" s="21">
        <v>1500</v>
      </c>
      <c r="X357" s="21"/>
      <c r="Y357" s="13">
        <v>9</v>
      </c>
      <c r="Z357" s="21">
        <v>17100</v>
      </c>
      <c r="AA357" s="21">
        <f t="shared" si="52"/>
        <v>4275</v>
      </c>
      <c r="AB357" s="21">
        <f t="shared" si="53"/>
        <v>12825</v>
      </c>
      <c r="AC357" s="135">
        <v>17100</v>
      </c>
      <c r="AD357" s="21"/>
      <c r="AE357" s="76"/>
      <c r="AF357" s="15"/>
    </row>
    <row r="358" spans="1:32" s="11" customFormat="1" x14ac:dyDescent="0.3">
      <c r="A358" s="75">
        <v>7044</v>
      </c>
      <c r="B358" s="12" t="s">
        <v>317</v>
      </c>
      <c r="C358" s="12" t="s">
        <v>351</v>
      </c>
      <c r="D358" s="102">
        <v>18</v>
      </c>
      <c r="E358" s="102">
        <v>48</v>
      </c>
      <c r="F358" s="103">
        <v>68640</v>
      </c>
      <c r="G358" s="21">
        <f>VLOOKUP(A358*1,Sheet1!$A$2:$V$362,22,0)</f>
        <v>16143</v>
      </c>
      <c r="H358" s="124">
        <f t="shared" si="50"/>
        <v>17160</v>
      </c>
      <c r="I358" s="125">
        <f t="shared" si="51"/>
        <v>1017</v>
      </c>
      <c r="J358" s="21">
        <f t="shared" si="46"/>
        <v>51480</v>
      </c>
      <c r="K358" s="21"/>
      <c r="L358" s="82"/>
      <c r="M358" s="21"/>
      <c r="N358" s="21"/>
      <c r="O358" s="21">
        <v>68640</v>
      </c>
      <c r="P358" s="21"/>
      <c r="Q358" s="102">
        <v>1</v>
      </c>
      <c r="R358" s="103">
        <v>300</v>
      </c>
      <c r="S358" s="21">
        <f>IFERROR(VLOOKUP(A358*1,Sheet1!$A$365:$V$533,22,0),0)</f>
        <v>0</v>
      </c>
      <c r="T358" s="21">
        <f t="shared" si="47"/>
        <v>75</v>
      </c>
      <c r="U358" s="21">
        <f t="shared" si="48"/>
        <v>75</v>
      </c>
      <c r="V358" s="21">
        <f t="shared" si="49"/>
        <v>225</v>
      </c>
      <c r="W358" s="21">
        <v>300</v>
      </c>
      <c r="X358" s="21"/>
      <c r="Y358" s="13">
        <v>3</v>
      </c>
      <c r="Z358" s="21">
        <v>5700</v>
      </c>
      <c r="AA358" s="21">
        <f t="shared" si="52"/>
        <v>1425</v>
      </c>
      <c r="AB358" s="21">
        <f t="shared" si="53"/>
        <v>4275</v>
      </c>
      <c r="AC358" s="135">
        <v>5700</v>
      </c>
      <c r="AD358" s="21"/>
      <c r="AE358" s="76"/>
      <c r="AF358" s="15"/>
    </row>
    <row r="359" spans="1:32" s="11" customFormat="1" x14ac:dyDescent="0.3">
      <c r="A359" s="75">
        <v>7045</v>
      </c>
      <c r="B359" s="12" t="s">
        <v>420</v>
      </c>
      <c r="C359" s="12" t="s">
        <v>351</v>
      </c>
      <c r="D359" s="102">
        <v>26</v>
      </c>
      <c r="E359" s="102">
        <v>48</v>
      </c>
      <c r="F359" s="103">
        <v>79200</v>
      </c>
      <c r="G359" s="21">
        <f>VLOOKUP(A359*1,Sheet1!$A$2:$V$362,22,0)</f>
        <v>20831</v>
      </c>
      <c r="H359" s="124">
        <f t="shared" si="50"/>
        <v>19800</v>
      </c>
      <c r="I359" s="125">
        <f t="shared" si="51"/>
        <v>-1031</v>
      </c>
      <c r="J359" s="21">
        <f t="shared" si="46"/>
        <v>59400</v>
      </c>
      <c r="K359" s="21"/>
      <c r="L359" s="82"/>
      <c r="M359" s="21"/>
      <c r="N359" s="21"/>
      <c r="O359" s="21">
        <v>79200</v>
      </c>
      <c r="P359" s="21"/>
      <c r="Q359" s="102">
        <v>1</v>
      </c>
      <c r="R359" s="103">
        <v>300</v>
      </c>
      <c r="S359" s="21">
        <f>IFERROR(VLOOKUP(A359*1,Sheet1!$A$365:$V$533,22,0),0)</f>
        <v>0</v>
      </c>
      <c r="T359" s="21">
        <f t="shared" si="47"/>
        <v>75</v>
      </c>
      <c r="U359" s="21">
        <f t="shared" si="48"/>
        <v>75</v>
      </c>
      <c r="V359" s="21">
        <f t="shared" si="49"/>
        <v>225</v>
      </c>
      <c r="W359" s="21">
        <v>300</v>
      </c>
      <c r="X359" s="21"/>
      <c r="Y359" s="13">
        <v>1</v>
      </c>
      <c r="Z359" s="21">
        <v>1900</v>
      </c>
      <c r="AA359" s="21">
        <f t="shared" si="52"/>
        <v>475</v>
      </c>
      <c r="AB359" s="21">
        <f t="shared" si="53"/>
        <v>1425</v>
      </c>
      <c r="AC359" s="135">
        <v>1900</v>
      </c>
      <c r="AD359" s="21"/>
      <c r="AE359" s="76"/>
      <c r="AF359" s="15"/>
    </row>
    <row r="360" spans="1:32" s="11" customFormat="1" x14ac:dyDescent="0.3">
      <c r="A360" s="75">
        <v>7051</v>
      </c>
      <c r="B360" s="12" t="s">
        <v>318</v>
      </c>
      <c r="C360" s="12" t="s">
        <v>351</v>
      </c>
      <c r="D360" s="102">
        <v>11</v>
      </c>
      <c r="E360" s="102">
        <v>14</v>
      </c>
      <c r="F360" s="103">
        <v>27610</v>
      </c>
      <c r="G360" s="21">
        <f>VLOOKUP(A360*1,Sheet1!$A$2:$V$362,22,0)</f>
        <v>7989</v>
      </c>
      <c r="H360" s="124">
        <f t="shared" si="50"/>
        <v>6903</v>
      </c>
      <c r="I360" s="125">
        <f t="shared" si="51"/>
        <v>-1086</v>
      </c>
      <c r="J360" s="21">
        <f t="shared" si="46"/>
        <v>20707</v>
      </c>
      <c r="K360" s="21"/>
      <c r="L360" s="82"/>
      <c r="M360" s="21"/>
      <c r="N360" s="21"/>
      <c r="O360" s="21">
        <v>27610</v>
      </c>
      <c r="P360" s="21"/>
      <c r="Q360" s="102">
        <v>0</v>
      </c>
      <c r="R360" s="103">
        <v>0</v>
      </c>
      <c r="S360" s="21">
        <f>IFERROR(VLOOKUP(A360*1,Sheet1!$A$365:$V$533,22,0),0)</f>
        <v>0</v>
      </c>
      <c r="T360" s="21">
        <f t="shared" si="47"/>
        <v>0</v>
      </c>
      <c r="U360" s="21">
        <f t="shared" si="48"/>
        <v>0</v>
      </c>
      <c r="V360" s="21">
        <f t="shared" si="49"/>
        <v>0</v>
      </c>
      <c r="W360" s="21">
        <v>0</v>
      </c>
      <c r="X360" s="21"/>
      <c r="Y360" s="13">
        <v>0</v>
      </c>
      <c r="Z360" s="21">
        <v>0</v>
      </c>
      <c r="AA360" s="21">
        <f t="shared" si="52"/>
        <v>0</v>
      </c>
      <c r="AB360" s="21">
        <f t="shared" si="53"/>
        <v>0</v>
      </c>
      <c r="AC360" s="135">
        <v>0</v>
      </c>
      <c r="AD360" s="21"/>
      <c r="AE360" s="76"/>
      <c r="AF360" s="15"/>
    </row>
    <row r="361" spans="1:32" s="11" customFormat="1" x14ac:dyDescent="0.3">
      <c r="A361" s="75">
        <v>7052</v>
      </c>
      <c r="B361" s="12" t="s">
        <v>319</v>
      </c>
      <c r="C361" s="12" t="s">
        <v>352</v>
      </c>
      <c r="D361" s="102">
        <v>0</v>
      </c>
      <c r="E361" s="102">
        <v>16</v>
      </c>
      <c r="F361" s="103">
        <v>14960</v>
      </c>
      <c r="G361" s="21">
        <f>VLOOKUP(A361*1,Sheet1!$A$2:$V$362,22,0)</f>
        <v>4909</v>
      </c>
      <c r="H361" s="124">
        <f t="shared" si="50"/>
        <v>3740</v>
      </c>
      <c r="I361" s="125">
        <f t="shared" si="51"/>
        <v>-1169</v>
      </c>
      <c r="J361" s="21">
        <f t="shared" si="46"/>
        <v>11220</v>
      </c>
      <c r="K361" s="21"/>
      <c r="L361" s="82"/>
      <c r="M361" s="21"/>
      <c r="N361" s="21"/>
      <c r="O361" s="21">
        <v>14960</v>
      </c>
      <c r="P361" s="21"/>
      <c r="Q361" s="102">
        <v>0</v>
      </c>
      <c r="R361" s="103">
        <v>0</v>
      </c>
      <c r="S361" s="21">
        <f>IFERROR(VLOOKUP(A361*1,Sheet1!$A$365:$V$533,22,0),0)</f>
        <v>0</v>
      </c>
      <c r="T361" s="21">
        <f t="shared" si="47"/>
        <v>0</v>
      </c>
      <c r="U361" s="21">
        <f t="shared" si="48"/>
        <v>0</v>
      </c>
      <c r="V361" s="21">
        <f t="shared" si="49"/>
        <v>0</v>
      </c>
      <c r="W361" s="21">
        <v>0</v>
      </c>
      <c r="X361" s="21"/>
      <c r="Y361" s="13">
        <v>1</v>
      </c>
      <c r="Z361" s="21">
        <v>1900</v>
      </c>
      <c r="AA361" s="21">
        <f t="shared" si="52"/>
        <v>475</v>
      </c>
      <c r="AB361" s="21">
        <f t="shared" si="53"/>
        <v>1425</v>
      </c>
      <c r="AC361" s="135">
        <v>1900</v>
      </c>
      <c r="AD361" s="21"/>
      <c r="AE361" s="76"/>
      <c r="AF361" s="15"/>
    </row>
    <row r="362" spans="1:32" s="11" customFormat="1" x14ac:dyDescent="0.3">
      <c r="A362" s="75">
        <v>7056</v>
      </c>
      <c r="B362" s="12" t="s">
        <v>320</v>
      </c>
      <c r="C362" s="12" t="s">
        <v>351</v>
      </c>
      <c r="D362" s="102">
        <v>46</v>
      </c>
      <c r="E362" s="102">
        <v>42</v>
      </c>
      <c r="F362" s="103">
        <v>99990</v>
      </c>
      <c r="G362" s="21">
        <f>VLOOKUP(A362*1,Sheet1!$A$2:$V$362,22,0)</f>
        <v>20955</v>
      </c>
      <c r="H362" s="124">
        <f t="shared" si="50"/>
        <v>24998</v>
      </c>
      <c r="I362" s="125">
        <f t="shared" si="51"/>
        <v>4043</v>
      </c>
      <c r="J362" s="21">
        <f t="shared" si="46"/>
        <v>74992</v>
      </c>
      <c r="K362" s="21"/>
      <c r="L362" s="82"/>
      <c r="M362" s="21"/>
      <c r="N362" s="21"/>
      <c r="O362" s="21">
        <v>99990</v>
      </c>
      <c r="P362" s="21"/>
      <c r="Q362" s="102">
        <v>2</v>
      </c>
      <c r="R362" s="103">
        <v>600</v>
      </c>
      <c r="S362" s="21">
        <f>IFERROR(VLOOKUP(A362*1,Sheet1!$A$365:$V$533,22,0),0)</f>
        <v>150</v>
      </c>
      <c r="T362" s="21">
        <f t="shared" si="47"/>
        <v>150</v>
      </c>
      <c r="U362" s="21">
        <f t="shared" si="48"/>
        <v>0</v>
      </c>
      <c r="V362" s="21">
        <f t="shared" si="49"/>
        <v>450</v>
      </c>
      <c r="W362" s="21">
        <v>600</v>
      </c>
      <c r="X362" s="21"/>
      <c r="Y362" s="13">
        <v>1</v>
      </c>
      <c r="Z362" s="21">
        <v>1900</v>
      </c>
      <c r="AA362" s="21">
        <f t="shared" si="52"/>
        <v>475</v>
      </c>
      <c r="AB362" s="21">
        <f t="shared" si="53"/>
        <v>1425</v>
      </c>
      <c r="AC362" s="135">
        <v>1900</v>
      </c>
      <c r="AD362" s="21"/>
      <c r="AE362" s="76"/>
      <c r="AF362" s="15"/>
    </row>
    <row r="363" spans="1:32" s="11" customFormat="1" x14ac:dyDescent="0.3">
      <c r="A363" s="75">
        <v>7058</v>
      </c>
      <c r="B363" s="12" t="s">
        <v>321</v>
      </c>
      <c r="C363" s="12" t="s">
        <v>352</v>
      </c>
      <c r="D363" s="102">
        <v>0</v>
      </c>
      <c r="E363" s="102">
        <v>9</v>
      </c>
      <c r="F363" s="103">
        <v>8415</v>
      </c>
      <c r="G363" s="21">
        <f>VLOOKUP(A363*1,Sheet1!$A$2:$V$362,22,0)</f>
        <v>1966</v>
      </c>
      <c r="H363" s="124">
        <f t="shared" si="50"/>
        <v>2104</v>
      </c>
      <c r="I363" s="125">
        <f t="shared" si="51"/>
        <v>138</v>
      </c>
      <c r="J363" s="21">
        <f t="shared" si="46"/>
        <v>6311</v>
      </c>
      <c r="K363" s="21"/>
      <c r="L363" s="82"/>
      <c r="M363" s="21"/>
      <c r="N363" s="21"/>
      <c r="O363" s="21">
        <v>8415</v>
      </c>
      <c r="P363" s="21"/>
      <c r="Q363" s="102">
        <v>0</v>
      </c>
      <c r="R363" s="103">
        <v>0</v>
      </c>
      <c r="S363" s="21">
        <f>IFERROR(VLOOKUP(A363*1,Sheet1!$A$365:$V$533,22,0),0)</f>
        <v>0</v>
      </c>
      <c r="T363" s="21">
        <f t="shared" si="47"/>
        <v>0</v>
      </c>
      <c r="U363" s="21">
        <f t="shared" si="48"/>
        <v>0</v>
      </c>
      <c r="V363" s="21">
        <f t="shared" si="49"/>
        <v>0</v>
      </c>
      <c r="W363" s="21">
        <v>0</v>
      </c>
      <c r="X363" s="21"/>
      <c r="Y363" s="13">
        <v>0</v>
      </c>
      <c r="Z363" s="21">
        <v>0</v>
      </c>
      <c r="AA363" s="21">
        <f t="shared" si="52"/>
        <v>0</v>
      </c>
      <c r="AB363" s="21">
        <f t="shared" si="53"/>
        <v>0</v>
      </c>
      <c r="AC363" s="135">
        <v>0</v>
      </c>
      <c r="AD363" s="21"/>
      <c r="AE363" s="76"/>
      <c r="AF363" s="15"/>
    </row>
    <row r="364" spans="1:32" s="11" customFormat="1" x14ac:dyDescent="0.3">
      <c r="A364" s="75">
        <v>7062</v>
      </c>
      <c r="B364" s="12" t="s">
        <v>322</v>
      </c>
      <c r="C364" s="12" t="s">
        <v>351</v>
      </c>
      <c r="D364" s="102">
        <v>17</v>
      </c>
      <c r="E364" s="102">
        <v>40</v>
      </c>
      <c r="F364" s="103">
        <v>59840</v>
      </c>
      <c r="G364" s="21">
        <f>VLOOKUP(A364*1,Sheet1!$A$2:$V$362,22,0)</f>
        <v>12760</v>
      </c>
      <c r="H364" s="124">
        <f t="shared" si="50"/>
        <v>14960</v>
      </c>
      <c r="I364" s="125">
        <f t="shared" si="51"/>
        <v>2200</v>
      </c>
      <c r="J364" s="21">
        <f t="shared" si="46"/>
        <v>44880</v>
      </c>
      <c r="K364" s="21"/>
      <c r="L364" s="82"/>
      <c r="M364" s="21"/>
      <c r="N364" s="21"/>
      <c r="O364" s="21">
        <v>59840</v>
      </c>
      <c r="P364" s="21"/>
      <c r="Q364" s="102">
        <v>0</v>
      </c>
      <c r="R364" s="103">
        <v>0</v>
      </c>
      <c r="S364" s="21">
        <f>IFERROR(VLOOKUP(A364*1,Sheet1!$A$365:$V$533,22,0),0)</f>
        <v>0</v>
      </c>
      <c r="T364" s="21">
        <f t="shared" si="47"/>
        <v>0</v>
      </c>
      <c r="U364" s="21">
        <f t="shared" si="48"/>
        <v>0</v>
      </c>
      <c r="V364" s="21">
        <f t="shared" si="49"/>
        <v>0</v>
      </c>
      <c r="W364" s="21">
        <v>0</v>
      </c>
      <c r="X364" s="21"/>
      <c r="Y364" s="13">
        <v>0</v>
      </c>
      <c r="Z364" s="21">
        <v>0</v>
      </c>
      <c r="AA364" s="21">
        <f t="shared" si="52"/>
        <v>0</v>
      </c>
      <c r="AB364" s="21">
        <f t="shared" si="53"/>
        <v>0</v>
      </c>
      <c r="AC364" s="135">
        <v>0</v>
      </c>
      <c r="AD364" s="21"/>
      <c r="AE364" s="76"/>
      <c r="AF364" s="15"/>
    </row>
    <row r="365" spans="1:32" s="11" customFormat="1" x14ac:dyDescent="0.3">
      <c r="A365" s="75">
        <v>7063</v>
      </c>
      <c r="B365" s="12" t="s">
        <v>323</v>
      </c>
      <c r="C365" s="12" t="s">
        <v>352</v>
      </c>
      <c r="D365" s="102">
        <v>38</v>
      </c>
      <c r="E365" s="102">
        <v>40</v>
      </c>
      <c r="F365" s="103">
        <v>87560</v>
      </c>
      <c r="G365" s="21">
        <f>VLOOKUP(A365*1,Sheet1!$A$2:$V$362,22,0)</f>
        <v>21230</v>
      </c>
      <c r="H365" s="124">
        <f t="shared" si="50"/>
        <v>21890</v>
      </c>
      <c r="I365" s="125">
        <f t="shared" si="51"/>
        <v>660</v>
      </c>
      <c r="J365" s="21">
        <f t="shared" si="46"/>
        <v>65670</v>
      </c>
      <c r="K365" s="21"/>
      <c r="L365" s="82"/>
      <c r="M365" s="21"/>
      <c r="N365" s="21"/>
      <c r="O365" s="21">
        <v>87560</v>
      </c>
      <c r="P365" s="21"/>
      <c r="Q365" s="102">
        <v>0</v>
      </c>
      <c r="R365" s="103">
        <v>0</v>
      </c>
      <c r="S365" s="21">
        <f>IFERROR(VLOOKUP(A365*1,Sheet1!$A$365:$V$533,22,0),0)</f>
        <v>0</v>
      </c>
      <c r="T365" s="21">
        <f t="shared" si="47"/>
        <v>0</v>
      </c>
      <c r="U365" s="21">
        <f t="shared" si="48"/>
        <v>0</v>
      </c>
      <c r="V365" s="21">
        <f t="shared" si="49"/>
        <v>0</v>
      </c>
      <c r="W365" s="21">
        <v>0</v>
      </c>
      <c r="X365" s="21"/>
      <c r="Y365" s="13">
        <v>5</v>
      </c>
      <c r="Z365" s="21">
        <v>9500</v>
      </c>
      <c r="AA365" s="21">
        <f t="shared" si="52"/>
        <v>2375</v>
      </c>
      <c r="AB365" s="21">
        <f t="shared" si="53"/>
        <v>7125</v>
      </c>
      <c r="AC365" s="135">
        <v>9500</v>
      </c>
      <c r="AD365" s="21"/>
      <c r="AE365" s="76"/>
      <c r="AF365" s="15"/>
    </row>
    <row r="366" spans="1:32" s="11" customFormat="1" x14ac:dyDescent="0.3">
      <c r="A366" s="75">
        <v>7067</v>
      </c>
      <c r="B366" s="12" t="s">
        <v>324</v>
      </c>
      <c r="C366" s="12" t="s">
        <v>352</v>
      </c>
      <c r="D366" s="102">
        <v>0</v>
      </c>
      <c r="E366" s="102">
        <v>25</v>
      </c>
      <c r="F366" s="103">
        <v>23375</v>
      </c>
      <c r="G366" s="21">
        <f>VLOOKUP(A366*1,Sheet1!$A$2:$V$362,22,0)</f>
        <v>3974</v>
      </c>
      <c r="H366" s="124">
        <f t="shared" si="50"/>
        <v>5844</v>
      </c>
      <c r="I366" s="125">
        <f t="shared" si="51"/>
        <v>1870</v>
      </c>
      <c r="J366" s="21">
        <f t="shared" si="46"/>
        <v>17531</v>
      </c>
      <c r="K366" s="21"/>
      <c r="L366" s="82"/>
      <c r="M366" s="21"/>
      <c r="N366" s="21"/>
      <c r="O366" s="21">
        <v>23375</v>
      </c>
      <c r="P366" s="21"/>
      <c r="Q366" s="102">
        <v>1</v>
      </c>
      <c r="R366" s="103">
        <v>300</v>
      </c>
      <c r="S366" s="21">
        <f>IFERROR(VLOOKUP(A366*1,Sheet1!$A$365:$V$533,22,0),0)</f>
        <v>75</v>
      </c>
      <c r="T366" s="21">
        <f t="shared" si="47"/>
        <v>75</v>
      </c>
      <c r="U366" s="21">
        <f t="shared" si="48"/>
        <v>0</v>
      </c>
      <c r="V366" s="21">
        <f t="shared" si="49"/>
        <v>225</v>
      </c>
      <c r="W366" s="21">
        <v>300</v>
      </c>
      <c r="X366" s="21"/>
      <c r="Y366" s="13">
        <v>0</v>
      </c>
      <c r="Z366" s="21">
        <v>0</v>
      </c>
      <c r="AA366" s="21">
        <f t="shared" si="52"/>
        <v>0</v>
      </c>
      <c r="AB366" s="21">
        <f t="shared" si="53"/>
        <v>0</v>
      </c>
      <c r="AC366" s="135">
        <v>0</v>
      </c>
      <c r="AD366" s="21"/>
      <c r="AE366" s="76"/>
      <c r="AF366" s="15"/>
    </row>
    <row r="367" spans="1:32" s="11" customFormat="1" x14ac:dyDescent="0.3">
      <c r="A367" s="75">
        <v>7069</v>
      </c>
      <c r="B367" s="12" t="s">
        <v>325</v>
      </c>
      <c r="C367" s="12" t="s">
        <v>351</v>
      </c>
      <c r="D367" s="102">
        <v>30</v>
      </c>
      <c r="E367" s="102">
        <v>21</v>
      </c>
      <c r="F367" s="103">
        <v>59235</v>
      </c>
      <c r="G367" s="21">
        <f>VLOOKUP(A367*1,Sheet1!$A$2:$V$362,22,0)</f>
        <v>14575</v>
      </c>
      <c r="H367" s="124">
        <f t="shared" si="50"/>
        <v>14809</v>
      </c>
      <c r="I367" s="125">
        <f t="shared" si="51"/>
        <v>234</v>
      </c>
      <c r="J367" s="21">
        <f t="shared" si="46"/>
        <v>44426</v>
      </c>
      <c r="K367" s="21"/>
      <c r="L367" s="82"/>
      <c r="M367" s="21"/>
      <c r="N367" s="21"/>
      <c r="O367" s="21">
        <v>59235</v>
      </c>
      <c r="P367" s="21"/>
      <c r="Q367" s="102">
        <v>1</v>
      </c>
      <c r="R367" s="103">
        <v>300</v>
      </c>
      <c r="S367" s="21">
        <f>IFERROR(VLOOKUP(A367*1,Sheet1!$A$365:$V$533,22,0),0)</f>
        <v>75</v>
      </c>
      <c r="T367" s="21">
        <f t="shared" si="47"/>
        <v>75</v>
      </c>
      <c r="U367" s="21">
        <f t="shared" si="48"/>
        <v>0</v>
      </c>
      <c r="V367" s="21">
        <f t="shared" si="49"/>
        <v>225</v>
      </c>
      <c r="W367" s="21">
        <v>300</v>
      </c>
      <c r="X367" s="21"/>
      <c r="Y367" s="13">
        <v>0</v>
      </c>
      <c r="Z367" s="21">
        <v>0</v>
      </c>
      <c r="AA367" s="21">
        <f t="shared" si="52"/>
        <v>0</v>
      </c>
      <c r="AB367" s="21">
        <f t="shared" si="53"/>
        <v>0</v>
      </c>
      <c r="AC367" s="135">
        <v>0</v>
      </c>
      <c r="AD367" s="21"/>
      <c r="AE367" s="76"/>
      <c r="AF367" s="15"/>
    </row>
    <row r="368" spans="1:32" s="11" customFormat="1" x14ac:dyDescent="0.3">
      <c r="A368" s="75">
        <v>7070</v>
      </c>
      <c r="B368" s="12" t="s">
        <v>326</v>
      </c>
      <c r="C368" s="12" t="s">
        <v>352</v>
      </c>
      <c r="D368" s="102">
        <v>19</v>
      </c>
      <c r="E368" s="102">
        <v>33</v>
      </c>
      <c r="F368" s="103">
        <v>55935</v>
      </c>
      <c r="G368" s="21">
        <f>VLOOKUP(A368*1,Sheet1!$A$2:$V$362,22,0)</f>
        <v>12623</v>
      </c>
      <c r="H368" s="124">
        <f t="shared" si="50"/>
        <v>13984</v>
      </c>
      <c r="I368" s="125">
        <f t="shared" si="51"/>
        <v>1361</v>
      </c>
      <c r="J368" s="21">
        <f t="shared" si="46"/>
        <v>41951</v>
      </c>
      <c r="K368" s="21"/>
      <c r="L368" s="82"/>
      <c r="M368" s="21"/>
      <c r="N368" s="21"/>
      <c r="O368" s="21">
        <v>55935</v>
      </c>
      <c r="P368" s="21"/>
      <c r="Q368" s="102">
        <v>0</v>
      </c>
      <c r="R368" s="103">
        <v>0</v>
      </c>
      <c r="S368" s="21">
        <f>IFERROR(VLOOKUP(A368*1,Sheet1!$A$365:$V$533,22,0),0)</f>
        <v>0</v>
      </c>
      <c r="T368" s="21">
        <f t="shared" si="47"/>
        <v>0</v>
      </c>
      <c r="U368" s="21">
        <f t="shared" si="48"/>
        <v>0</v>
      </c>
      <c r="V368" s="21">
        <f t="shared" si="49"/>
        <v>0</v>
      </c>
      <c r="W368" s="21">
        <v>0</v>
      </c>
      <c r="X368" s="21"/>
      <c r="Y368" s="13">
        <v>4</v>
      </c>
      <c r="Z368" s="21">
        <v>7600</v>
      </c>
      <c r="AA368" s="21">
        <f t="shared" si="52"/>
        <v>1900</v>
      </c>
      <c r="AB368" s="21">
        <f t="shared" si="53"/>
        <v>5700</v>
      </c>
      <c r="AC368" s="135">
        <v>7600</v>
      </c>
      <c r="AD368" s="21"/>
      <c r="AE368" s="76"/>
      <c r="AF368" s="15"/>
    </row>
    <row r="369" spans="1:32" x14ac:dyDescent="0.3">
      <c r="A369" s="75">
        <v>7072</v>
      </c>
      <c r="B369" s="12" t="s">
        <v>327</v>
      </c>
      <c r="C369" s="12" t="s">
        <v>351</v>
      </c>
      <c r="D369" s="102">
        <v>37</v>
      </c>
      <c r="E369" s="102">
        <v>41</v>
      </c>
      <c r="F369" s="103">
        <v>87175</v>
      </c>
      <c r="G369" s="21">
        <f>VLOOKUP(A369*1,Sheet1!$A$2:$V$362,22,0)</f>
        <v>17793</v>
      </c>
      <c r="H369" s="124">
        <f t="shared" si="50"/>
        <v>21794</v>
      </c>
      <c r="I369" s="125">
        <f t="shared" si="51"/>
        <v>4001</v>
      </c>
      <c r="J369" s="21">
        <f t="shared" si="46"/>
        <v>65381</v>
      </c>
      <c r="K369" s="21"/>
      <c r="L369" s="82"/>
      <c r="M369" s="21"/>
      <c r="N369" s="21"/>
      <c r="O369" s="21">
        <v>87175</v>
      </c>
      <c r="P369" s="21"/>
      <c r="Q369" s="102">
        <v>1</v>
      </c>
      <c r="R369" s="103">
        <v>300</v>
      </c>
      <c r="S369" s="21">
        <f>IFERROR(VLOOKUP(A369*1,Sheet1!$A$365:$V$533,22,0),0)</f>
        <v>0</v>
      </c>
      <c r="T369" s="21">
        <f t="shared" si="47"/>
        <v>75</v>
      </c>
      <c r="U369" s="21">
        <f t="shared" si="48"/>
        <v>75</v>
      </c>
      <c r="V369" s="21">
        <f t="shared" si="49"/>
        <v>225</v>
      </c>
      <c r="W369" s="21">
        <v>300</v>
      </c>
      <c r="X369" s="21"/>
      <c r="Y369" s="13">
        <v>4</v>
      </c>
      <c r="Z369" s="21">
        <v>7600</v>
      </c>
      <c r="AA369" s="21">
        <f t="shared" si="52"/>
        <v>1900</v>
      </c>
      <c r="AB369" s="21">
        <f t="shared" si="53"/>
        <v>5700</v>
      </c>
      <c r="AC369" s="135">
        <v>7600</v>
      </c>
      <c r="AD369" s="21"/>
      <c r="AE369" s="76"/>
      <c r="AF369" s="15"/>
    </row>
    <row r="370" spans="1:32" s="11" customFormat="1" x14ac:dyDescent="0.3">
      <c r="A370" s="75">
        <v>7073</v>
      </c>
      <c r="B370" s="12" t="s">
        <v>328</v>
      </c>
      <c r="C370" s="12" t="s">
        <v>351</v>
      </c>
      <c r="D370" s="104">
        <v>11</v>
      </c>
      <c r="E370" s="104">
        <v>55</v>
      </c>
      <c r="F370" s="105">
        <v>65945</v>
      </c>
      <c r="G370" s="21">
        <f>VLOOKUP(A370*1,Sheet1!$A$2:$V$362,22,0)</f>
        <v>15881</v>
      </c>
      <c r="H370" s="124">
        <f t="shared" si="50"/>
        <v>16486</v>
      </c>
      <c r="I370" s="125">
        <f t="shared" si="51"/>
        <v>605</v>
      </c>
      <c r="J370" s="21">
        <f t="shared" si="46"/>
        <v>49459</v>
      </c>
      <c r="K370" s="21"/>
      <c r="L370" s="82"/>
      <c r="M370" s="21"/>
      <c r="N370" s="21"/>
      <c r="O370" s="21">
        <v>65945</v>
      </c>
      <c r="P370" s="21"/>
      <c r="Q370" s="104">
        <v>0</v>
      </c>
      <c r="R370" s="105">
        <v>0</v>
      </c>
      <c r="S370" s="21">
        <f>IFERROR(VLOOKUP(A370*1,Sheet1!$A$365:$V$533,22,0),0)</f>
        <v>75</v>
      </c>
      <c r="T370" s="21">
        <f t="shared" si="47"/>
        <v>0</v>
      </c>
      <c r="U370" s="21">
        <f t="shared" si="48"/>
        <v>-75</v>
      </c>
      <c r="V370" s="21">
        <f t="shared" si="49"/>
        <v>0</v>
      </c>
      <c r="W370" s="21">
        <v>0</v>
      </c>
      <c r="X370" s="21"/>
      <c r="Y370" s="13">
        <v>1</v>
      </c>
      <c r="Z370" s="21">
        <v>1900</v>
      </c>
      <c r="AA370" s="21">
        <f t="shared" si="52"/>
        <v>475</v>
      </c>
      <c r="AB370" s="21">
        <f t="shared" si="53"/>
        <v>1425</v>
      </c>
      <c r="AC370" s="135">
        <v>1900</v>
      </c>
      <c r="AD370" s="21"/>
      <c r="AE370" s="76"/>
      <c r="AF370" s="15"/>
    </row>
    <row r="371" spans="1:32" s="11" customFormat="1" x14ac:dyDescent="0.3">
      <c r="A371" s="75"/>
      <c r="B371" s="12"/>
      <c r="C371" s="12"/>
      <c r="D371" s="13"/>
      <c r="E371" s="13"/>
      <c r="F371" s="21"/>
      <c r="G371" s="21"/>
      <c r="H371" s="21"/>
      <c r="I371" s="119"/>
      <c r="J371" s="21"/>
      <c r="K371" s="21"/>
      <c r="L371" s="82"/>
      <c r="M371" s="21"/>
      <c r="N371" s="21"/>
      <c r="O371" s="21"/>
      <c r="P371" s="21"/>
      <c r="Q371" s="13"/>
      <c r="R371" s="21"/>
      <c r="S371" s="21"/>
      <c r="T371" s="21"/>
      <c r="U371" s="21">
        <f t="shared" si="48"/>
        <v>0</v>
      </c>
      <c r="V371" s="21">
        <f t="shared" si="49"/>
        <v>0</v>
      </c>
      <c r="W371" s="21"/>
      <c r="X371" s="21"/>
      <c r="Y371" s="13"/>
      <c r="Z371" s="21"/>
      <c r="AA371" s="21"/>
      <c r="AB371" s="21"/>
      <c r="AC371" s="135">
        <v>0</v>
      </c>
      <c r="AD371" s="21"/>
      <c r="AE371" s="76"/>
      <c r="AF371" s="15"/>
    </row>
    <row r="372" spans="1:32" s="11" customFormat="1" x14ac:dyDescent="0.3">
      <c r="A372" s="75"/>
      <c r="B372" s="12"/>
      <c r="C372" s="12"/>
      <c r="D372" s="13"/>
      <c r="E372" s="13"/>
      <c r="F372" s="21"/>
      <c r="G372" s="21">
        <f>SUM(G17:G371)</f>
        <v>6112489</v>
      </c>
      <c r="H372" s="21"/>
      <c r="I372" s="120">
        <f t="shared" si="51"/>
        <v>-6112489</v>
      </c>
      <c r="J372" s="21"/>
      <c r="K372" s="21"/>
      <c r="L372" s="82"/>
      <c r="M372" s="21"/>
      <c r="N372" s="21"/>
      <c r="O372" s="21"/>
      <c r="P372" s="21"/>
      <c r="Q372" s="13"/>
      <c r="R372" s="21"/>
      <c r="S372" s="21"/>
      <c r="T372" s="21"/>
      <c r="U372" s="21">
        <f t="shared" si="48"/>
        <v>0</v>
      </c>
      <c r="V372" s="21">
        <f t="shared" si="49"/>
        <v>0</v>
      </c>
      <c r="W372" s="21"/>
      <c r="X372" s="21"/>
      <c r="Y372" s="13"/>
      <c r="Z372" s="21"/>
      <c r="AA372" s="21"/>
      <c r="AB372" s="21"/>
      <c r="AC372" s="135">
        <v>0</v>
      </c>
      <c r="AD372" s="21"/>
      <c r="AE372" s="76"/>
      <c r="AF372" s="15"/>
    </row>
    <row r="373" spans="1:32" s="11" customFormat="1" x14ac:dyDescent="0.3">
      <c r="A373" s="75"/>
      <c r="B373" s="12"/>
      <c r="C373" s="12"/>
      <c r="D373" s="13"/>
      <c r="E373" s="13"/>
      <c r="F373" s="21"/>
      <c r="G373" s="21"/>
      <c r="H373" s="21"/>
      <c r="I373" s="119"/>
      <c r="J373" s="21"/>
      <c r="K373" s="21"/>
      <c r="L373" s="82"/>
      <c r="M373" s="21"/>
      <c r="N373" s="21"/>
      <c r="O373" s="21"/>
      <c r="P373" s="21"/>
      <c r="Q373" s="13"/>
      <c r="R373" s="21"/>
      <c r="S373" s="21"/>
      <c r="T373" s="21"/>
      <c r="U373" s="21">
        <f t="shared" si="48"/>
        <v>0</v>
      </c>
      <c r="V373" s="21">
        <f t="shared" si="49"/>
        <v>0</v>
      </c>
      <c r="W373" s="21"/>
      <c r="X373" s="21"/>
      <c r="Y373" s="13"/>
      <c r="Z373" s="21"/>
      <c r="AA373" s="21"/>
      <c r="AB373" s="21"/>
      <c r="AC373" s="135">
        <v>0</v>
      </c>
      <c r="AD373" s="21"/>
      <c r="AE373" s="76"/>
      <c r="AF373" s="15"/>
    </row>
    <row r="374" spans="1:32" s="11" customFormat="1" x14ac:dyDescent="0.3">
      <c r="A374" s="75"/>
      <c r="B374" s="12"/>
      <c r="C374" s="12"/>
      <c r="D374" s="13"/>
      <c r="E374" s="13"/>
      <c r="F374" s="21"/>
      <c r="G374" s="21"/>
      <c r="H374" s="21"/>
      <c r="I374" s="119"/>
      <c r="J374" s="21"/>
      <c r="K374" s="21"/>
      <c r="L374" s="82"/>
      <c r="M374" s="21"/>
      <c r="N374" s="21"/>
      <c r="O374" s="21"/>
      <c r="P374" s="21"/>
      <c r="Q374" s="13"/>
      <c r="R374" s="21"/>
      <c r="S374" s="21"/>
      <c r="T374" s="21"/>
      <c r="U374" s="21">
        <f t="shared" si="48"/>
        <v>0</v>
      </c>
      <c r="V374" s="21">
        <f t="shared" si="49"/>
        <v>0</v>
      </c>
      <c r="W374" s="21"/>
      <c r="X374" s="21"/>
      <c r="Y374" s="13"/>
      <c r="Z374" s="21"/>
      <c r="AA374" s="21"/>
      <c r="AB374" s="21"/>
      <c r="AC374" s="135">
        <v>0</v>
      </c>
      <c r="AD374" s="21"/>
      <c r="AE374" s="76"/>
      <c r="AF374" s="15"/>
    </row>
    <row r="375" spans="1:32" s="11" customFormat="1" x14ac:dyDescent="0.3">
      <c r="A375" s="75"/>
      <c r="B375" s="12"/>
      <c r="C375" s="12"/>
      <c r="D375" s="13"/>
      <c r="E375" s="13"/>
      <c r="F375" s="21"/>
      <c r="G375" s="21"/>
      <c r="H375" s="21"/>
      <c r="I375" s="119"/>
      <c r="J375" s="21"/>
      <c r="K375" s="21"/>
      <c r="L375" s="82"/>
      <c r="M375" s="21"/>
      <c r="N375" s="21"/>
      <c r="O375" s="21"/>
      <c r="P375" s="21"/>
      <c r="Q375" s="13"/>
      <c r="R375" s="21"/>
      <c r="S375" s="21"/>
      <c r="T375" s="21"/>
      <c r="U375" s="21">
        <f t="shared" si="48"/>
        <v>0</v>
      </c>
      <c r="V375" s="21">
        <f t="shared" si="49"/>
        <v>0</v>
      </c>
      <c r="W375" s="21"/>
      <c r="X375" s="21"/>
      <c r="Y375" s="13"/>
      <c r="Z375" s="21"/>
      <c r="AA375" s="21"/>
      <c r="AB375" s="21"/>
      <c r="AC375" s="135">
        <v>0</v>
      </c>
      <c r="AD375" s="21"/>
      <c r="AE375" s="76"/>
      <c r="AF375" s="15"/>
    </row>
    <row r="376" spans="1:32" s="11" customFormat="1" x14ac:dyDescent="0.3">
      <c r="A376" s="75"/>
      <c r="B376" s="12"/>
      <c r="C376" s="12"/>
      <c r="D376" s="13"/>
      <c r="E376" s="13"/>
      <c r="F376" s="21"/>
      <c r="G376" s="21"/>
      <c r="H376" s="21"/>
      <c r="I376" s="119"/>
      <c r="J376" s="21"/>
      <c r="K376" s="21"/>
      <c r="L376" s="82"/>
      <c r="M376" s="21"/>
      <c r="N376" s="21"/>
      <c r="O376" s="21"/>
      <c r="P376" s="21"/>
      <c r="Q376" s="13"/>
      <c r="R376" s="21"/>
      <c r="S376" s="21"/>
      <c r="T376" s="21"/>
      <c r="U376" s="21">
        <f t="shared" si="48"/>
        <v>0</v>
      </c>
      <c r="V376" s="21">
        <f t="shared" si="49"/>
        <v>0</v>
      </c>
      <c r="W376" s="21"/>
      <c r="X376" s="21"/>
      <c r="Y376" s="13"/>
      <c r="Z376" s="21"/>
      <c r="AA376" s="21"/>
      <c r="AB376" s="21"/>
      <c r="AC376" s="135">
        <v>0</v>
      </c>
      <c r="AD376" s="21"/>
      <c r="AE376" s="76"/>
      <c r="AF376" s="15"/>
    </row>
    <row r="377" spans="1:32" s="11" customFormat="1" x14ac:dyDescent="0.3">
      <c r="A377" s="75"/>
      <c r="B377" s="12"/>
      <c r="C377" s="12"/>
      <c r="D377" s="13"/>
      <c r="E377" s="13"/>
      <c r="F377" s="21"/>
      <c r="G377" s="21"/>
      <c r="H377" s="21"/>
      <c r="I377" s="119"/>
      <c r="J377" s="21"/>
      <c r="K377" s="21"/>
      <c r="L377" s="82"/>
      <c r="M377" s="21"/>
      <c r="N377" s="21"/>
      <c r="O377" s="21"/>
      <c r="P377" s="21"/>
      <c r="Q377" s="13"/>
      <c r="R377" s="21"/>
      <c r="S377" s="21"/>
      <c r="T377" s="21"/>
      <c r="U377" s="21">
        <f t="shared" si="48"/>
        <v>0</v>
      </c>
      <c r="V377" s="21">
        <f t="shared" si="49"/>
        <v>0</v>
      </c>
      <c r="W377" s="21"/>
      <c r="X377" s="21"/>
      <c r="Y377" s="13"/>
      <c r="Z377" s="21"/>
      <c r="AA377" s="21"/>
      <c r="AB377" s="21"/>
      <c r="AC377" s="135">
        <v>0</v>
      </c>
      <c r="AD377" s="21"/>
      <c r="AE377" s="76"/>
      <c r="AF377" s="15"/>
    </row>
    <row r="378" spans="1:32" s="11" customFormat="1" x14ac:dyDescent="0.3">
      <c r="A378" s="75"/>
      <c r="B378" s="12"/>
      <c r="C378" s="12"/>
      <c r="D378" s="13"/>
      <c r="E378" s="13"/>
      <c r="F378" s="21"/>
      <c r="G378" s="21"/>
      <c r="H378" s="21"/>
      <c r="I378" s="119"/>
      <c r="J378" s="21"/>
      <c r="K378" s="21"/>
      <c r="L378" s="82"/>
      <c r="M378" s="21"/>
      <c r="N378" s="21"/>
      <c r="O378" s="21"/>
      <c r="P378" s="21"/>
      <c r="Q378" s="13"/>
      <c r="R378" s="21"/>
      <c r="S378" s="21"/>
      <c r="T378" s="21"/>
      <c r="U378" s="21">
        <f t="shared" si="48"/>
        <v>0</v>
      </c>
      <c r="V378" s="21">
        <f t="shared" si="49"/>
        <v>0</v>
      </c>
      <c r="W378" s="21"/>
      <c r="X378" s="21"/>
      <c r="Y378" s="13"/>
      <c r="Z378" s="21"/>
      <c r="AA378" s="21"/>
      <c r="AB378" s="21"/>
      <c r="AC378" s="135">
        <v>0</v>
      </c>
      <c r="AD378" s="21"/>
      <c r="AE378" s="76"/>
      <c r="AF378" s="15"/>
    </row>
    <row r="379" spans="1:32" s="11" customFormat="1" x14ac:dyDescent="0.3">
      <c r="A379" s="75"/>
      <c r="B379" s="12"/>
      <c r="C379" s="12"/>
      <c r="D379" s="13"/>
      <c r="E379" s="13"/>
      <c r="F379" s="21"/>
      <c r="G379" s="21"/>
      <c r="H379" s="21"/>
      <c r="I379" s="119"/>
      <c r="J379" s="21"/>
      <c r="K379" s="21"/>
      <c r="L379" s="82"/>
      <c r="M379" s="21"/>
      <c r="N379" s="21"/>
      <c r="O379" s="21"/>
      <c r="P379" s="21"/>
      <c r="Q379" s="13"/>
      <c r="R379" s="21"/>
      <c r="S379" s="21"/>
      <c r="T379" s="21"/>
      <c r="U379" s="21">
        <f t="shared" si="48"/>
        <v>0</v>
      </c>
      <c r="V379" s="21">
        <f t="shared" si="49"/>
        <v>0</v>
      </c>
      <c r="W379" s="21"/>
      <c r="X379" s="21"/>
      <c r="Y379" s="13"/>
      <c r="Z379" s="21"/>
      <c r="AA379" s="21"/>
      <c r="AB379" s="21"/>
      <c r="AC379" s="135">
        <v>0</v>
      </c>
      <c r="AD379" s="21"/>
      <c r="AE379" s="76"/>
      <c r="AF379" s="15"/>
    </row>
    <row r="380" spans="1:32" s="11" customFormat="1" x14ac:dyDescent="0.3">
      <c r="A380" s="75"/>
      <c r="B380" s="12"/>
      <c r="C380" s="12"/>
      <c r="D380" s="13"/>
      <c r="E380" s="13"/>
      <c r="F380" s="21"/>
      <c r="G380" s="21"/>
      <c r="H380" s="21"/>
      <c r="I380" s="119"/>
      <c r="J380" s="21"/>
      <c r="K380" s="21"/>
      <c r="L380" s="82"/>
      <c r="M380" s="21"/>
      <c r="N380" s="21"/>
      <c r="O380" s="21"/>
      <c r="P380" s="21"/>
      <c r="Q380" s="13"/>
      <c r="R380" s="21"/>
      <c r="S380" s="21"/>
      <c r="T380" s="21"/>
      <c r="U380" s="21">
        <f t="shared" si="48"/>
        <v>0</v>
      </c>
      <c r="V380" s="21">
        <f t="shared" si="49"/>
        <v>0</v>
      </c>
      <c r="W380" s="21"/>
      <c r="X380" s="21"/>
      <c r="Y380" s="13"/>
      <c r="Z380" s="21"/>
      <c r="AA380" s="21"/>
      <c r="AB380" s="21"/>
      <c r="AC380" s="135">
        <v>0</v>
      </c>
      <c r="AD380" s="21"/>
      <c r="AE380" s="76"/>
      <c r="AF380" s="15"/>
    </row>
    <row r="381" spans="1:32" s="11" customFormat="1" x14ac:dyDescent="0.3">
      <c r="A381" s="75"/>
      <c r="B381" s="12"/>
      <c r="C381" s="12"/>
      <c r="D381" s="13"/>
      <c r="E381" s="13"/>
      <c r="F381" s="21"/>
      <c r="G381" s="21"/>
      <c r="H381" s="21"/>
      <c r="I381" s="119"/>
      <c r="J381" s="21"/>
      <c r="K381" s="21"/>
      <c r="L381" s="82"/>
      <c r="M381" s="21"/>
      <c r="N381" s="21"/>
      <c r="O381" s="21"/>
      <c r="P381" s="21"/>
      <c r="Q381" s="13"/>
      <c r="R381" s="21"/>
      <c r="S381" s="21"/>
      <c r="T381" s="21"/>
      <c r="U381" s="21">
        <f t="shared" si="48"/>
        <v>0</v>
      </c>
      <c r="V381" s="21">
        <f t="shared" si="49"/>
        <v>0</v>
      </c>
      <c r="W381" s="21"/>
      <c r="X381" s="21"/>
      <c r="Y381" s="13"/>
      <c r="Z381" s="21"/>
      <c r="AA381" s="21"/>
      <c r="AB381" s="21"/>
      <c r="AC381" s="135">
        <v>0</v>
      </c>
      <c r="AD381" s="21"/>
      <c r="AE381" s="76"/>
      <c r="AF381" s="15"/>
    </row>
    <row r="382" spans="1:32" s="11" customFormat="1" x14ac:dyDescent="0.3">
      <c r="A382" s="75"/>
      <c r="B382" s="12"/>
      <c r="C382" s="12"/>
      <c r="D382" s="13"/>
      <c r="E382" s="13"/>
      <c r="F382" s="21"/>
      <c r="G382" s="21"/>
      <c r="H382" s="21"/>
      <c r="I382" s="119"/>
      <c r="J382" s="21"/>
      <c r="K382" s="21"/>
      <c r="L382" s="82"/>
      <c r="M382" s="21"/>
      <c r="N382" s="21"/>
      <c r="O382" s="21"/>
      <c r="P382" s="21"/>
      <c r="Q382" s="13"/>
      <c r="R382" s="21"/>
      <c r="S382" s="21"/>
      <c r="T382" s="21"/>
      <c r="U382" s="21">
        <f t="shared" si="48"/>
        <v>0</v>
      </c>
      <c r="V382" s="21">
        <f t="shared" si="49"/>
        <v>0</v>
      </c>
      <c r="W382" s="21"/>
      <c r="X382" s="21"/>
      <c r="Y382" s="13"/>
      <c r="Z382" s="21"/>
      <c r="AA382" s="21"/>
      <c r="AB382" s="21"/>
      <c r="AC382" s="135">
        <v>0</v>
      </c>
      <c r="AD382" s="21"/>
      <c r="AE382" s="76"/>
      <c r="AF382" s="15"/>
    </row>
    <row r="383" spans="1:32" s="11" customFormat="1" x14ac:dyDescent="0.3">
      <c r="A383" s="75"/>
      <c r="B383" s="12"/>
      <c r="C383" s="12"/>
      <c r="D383" s="13"/>
      <c r="E383" s="13"/>
      <c r="F383" s="21"/>
      <c r="G383" s="21"/>
      <c r="H383" s="21"/>
      <c r="I383" s="119"/>
      <c r="J383" s="21"/>
      <c r="K383" s="21"/>
      <c r="L383" s="82"/>
      <c r="M383" s="21"/>
      <c r="N383" s="21"/>
      <c r="O383" s="21"/>
      <c r="P383" s="21"/>
      <c r="Q383" s="13"/>
      <c r="R383" s="21"/>
      <c r="S383" s="21"/>
      <c r="T383" s="21"/>
      <c r="U383" s="21">
        <f t="shared" si="48"/>
        <v>0</v>
      </c>
      <c r="V383" s="21">
        <f t="shared" si="49"/>
        <v>0</v>
      </c>
      <c r="W383" s="21"/>
      <c r="X383" s="21"/>
      <c r="Y383" s="13"/>
      <c r="Z383" s="21"/>
      <c r="AA383" s="21"/>
      <c r="AB383" s="21"/>
      <c r="AC383" s="135">
        <v>0</v>
      </c>
      <c r="AD383" s="21"/>
      <c r="AE383" s="76"/>
      <c r="AF383" s="15"/>
    </row>
    <row r="384" spans="1:32" s="11" customFormat="1" x14ac:dyDescent="0.3">
      <c r="A384" s="75"/>
      <c r="B384" s="12"/>
      <c r="C384" s="12"/>
      <c r="D384" s="13"/>
      <c r="E384" s="13"/>
      <c r="F384" s="21"/>
      <c r="G384" s="21"/>
      <c r="H384" s="21"/>
      <c r="I384" s="119"/>
      <c r="J384" s="21"/>
      <c r="K384" s="21"/>
      <c r="L384" s="82"/>
      <c r="M384" s="21"/>
      <c r="N384" s="21"/>
      <c r="O384" s="21"/>
      <c r="P384" s="21"/>
      <c r="Q384" s="13"/>
      <c r="R384" s="21"/>
      <c r="S384" s="21"/>
      <c r="T384" s="21"/>
      <c r="U384" s="21">
        <f t="shared" si="48"/>
        <v>0</v>
      </c>
      <c r="V384" s="21">
        <f t="shared" si="49"/>
        <v>0</v>
      </c>
      <c r="W384" s="21"/>
      <c r="X384" s="21"/>
      <c r="Y384" s="13"/>
      <c r="Z384" s="21"/>
      <c r="AA384" s="21"/>
      <c r="AB384" s="21"/>
      <c r="AC384" s="135">
        <v>0</v>
      </c>
      <c r="AD384" s="21"/>
      <c r="AE384" s="76"/>
      <c r="AF384" s="15"/>
    </row>
    <row r="385" spans="1:32" s="11" customFormat="1" x14ac:dyDescent="0.3">
      <c r="A385" s="75"/>
      <c r="B385" s="12"/>
      <c r="C385" s="12"/>
      <c r="D385" s="13"/>
      <c r="E385" s="13"/>
      <c r="F385" s="21"/>
      <c r="G385" s="21"/>
      <c r="H385" s="21"/>
      <c r="I385" s="119"/>
      <c r="J385" s="21"/>
      <c r="K385" s="21"/>
      <c r="L385" s="82"/>
      <c r="M385" s="21"/>
      <c r="N385" s="21"/>
      <c r="O385" s="21"/>
      <c r="P385" s="21"/>
      <c r="Q385" s="13"/>
      <c r="R385" s="21"/>
      <c r="S385" s="21"/>
      <c r="T385" s="21"/>
      <c r="U385" s="21">
        <f t="shared" si="48"/>
        <v>0</v>
      </c>
      <c r="V385" s="21">
        <f t="shared" si="49"/>
        <v>0</v>
      </c>
      <c r="W385" s="21"/>
      <c r="X385" s="21"/>
      <c r="Y385" s="13"/>
      <c r="Z385" s="21"/>
      <c r="AA385" s="21"/>
      <c r="AB385" s="21"/>
      <c r="AC385" s="135">
        <v>0</v>
      </c>
      <c r="AD385" s="21"/>
      <c r="AE385" s="76"/>
      <c r="AF385" s="15"/>
    </row>
    <row r="386" spans="1:32" s="11" customFormat="1" x14ac:dyDescent="0.3">
      <c r="A386" s="75"/>
      <c r="B386" s="12"/>
      <c r="C386" s="12"/>
      <c r="D386" s="13"/>
      <c r="E386" s="13"/>
      <c r="F386" s="21"/>
      <c r="G386" s="21"/>
      <c r="H386" s="21"/>
      <c r="I386" s="119"/>
      <c r="J386" s="21"/>
      <c r="K386" s="21"/>
      <c r="L386" s="82"/>
      <c r="M386" s="21"/>
      <c r="N386" s="21"/>
      <c r="O386" s="21"/>
      <c r="P386" s="21"/>
      <c r="Q386" s="13"/>
      <c r="R386" s="21"/>
      <c r="S386" s="21"/>
      <c r="T386" s="21"/>
      <c r="U386" s="21">
        <f t="shared" si="48"/>
        <v>0</v>
      </c>
      <c r="V386" s="21">
        <f t="shared" si="49"/>
        <v>0</v>
      </c>
      <c r="W386" s="21"/>
      <c r="X386" s="21"/>
      <c r="Y386" s="13"/>
      <c r="Z386" s="21"/>
      <c r="AA386" s="21"/>
      <c r="AB386" s="21"/>
      <c r="AC386" s="135">
        <v>0</v>
      </c>
      <c r="AD386" s="21"/>
      <c r="AE386" s="76"/>
      <c r="AF386" s="15"/>
    </row>
    <row r="387" spans="1:32" s="11" customFormat="1" x14ac:dyDescent="0.3">
      <c r="A387" s="75"/>
      <c r="B387" s="12"/>
      <c r="C387" s="12"/>
      <c r="D387" s="13"/>
      <c r="E387" s="13"/>
      <c r="F387" s="21"/>
      <c r="G387" s="21"/>
      <c r="H387" s="21"/>
      <c r="I387" s="119"/>
      <c r="J387" s="21"/>
      <c r="K387" s="21"/>
      <c r="L387" s="82"/>
      <c r="M387" s="21"/>
      <c r="N387" s="21"/>
      <c r="O387" s="21"/>
      <c r="P387" s="21"/>
      <c r="Q387" s="13"/>
      <c r="R387" s="21"/>
      <c r="S387" s="21"/>
      <c r="T387" s="21"/>
      <c r="U387" s="21">
        <f t="shared" si="48"/>
        <v>0</v>
      </c>
      <c r="V387" s="21">
        <f t="shared" si="49"/>
        <v>0</v>
      </c>
      <c r="W387" s="21"/>
      <c r="X387" s="21"/>
      <c r="Y387" s="13"/>
      <c r="Z387" s="21"/>
      <c r="AA387" s="21"/>
      <c r="AB387" s="21"/>
      <c r="AC387" s="135">
        <v>0</v>
      </c>
      <c r="AD387" s="21"/>
      <c r="AE387" s="76"/>
      <c r="AF387" s="15"/>
    </row>
    <row r="388" spans="1:32" s="11" customFormat="1" x14ac:dyDescent="0.3">
      <c r="A388" s="75"/>
      <c r="B388" s="12"/>
      <c r="C388" s="12"/>
      <c r="D388" s="13"/>
      <c r="E388" s="13"/>
      <c r="F388" s="21"/>
      <c r="G388" s="21"/>
      <c r="H388" s="21"/>
      <c r="I388" s="119"/>
      <c r="J388" s="21"/>
      <c r="K388" s="21"/>
      <c r="L388" s="82"/>
      <c r="M388" s="21"/>
      <c r="N388" s="21"/>
      <c r="O388" s="21"/>
      <c r="P388" s="21"/>
      <c r="Q388" s="13"/>
      <c r="R388" s="21"/>
      <c r="S388" s="21"/>
      <c r="T388" s="21"/>
      <c r="U388" s="21">
        <f t="shared" si="48"/>
        <v>0</v>
      </c>
      <c r="V388" s="21">
        <f t="shared" si="49"/>
        <v>0</v>
      </c>
      <c r="W388" s="21"/>
      <c r="X388" s="21"/>
      <c r="Y388" s="13"/>
      <c r="Z388" s="21"/>
      <c r="AA388" s="21"/>
      <c r="AB388" s="21"/>
      <c r="AC388" s="135">
        <v>0</v>
      </c>
      <c r="AD388" s="21"/>
      <c r="AE388" s="76"/>
      <c r="AF388" s="15"/>
    </row>
    <row r="389" spans="1:32" s="11" customFormat="1" x14ac:dyDescent="0.3">
      <c r="A389" s="75"/>
      <c r="B389" s="12"/>
      <c r="C389" s="12"/>
      <c r="D389" s="13"/>
      <c r="E389" s="13"/>
      <c r="F389" s="21"/>
      <c r="G389" s="21"/>
      <c r="H389" s="21"/>
      <c r="I389" s="119"/>
      <c r="J389" s="21"/>
      <c r="K389" s="21"/>
      <c r="L389" s="82"/>
      <c r="M389" s="21"/>
      <c r="N389" s="21"/>
      <c r="O389" s="21"/>
      <c r="P389" s="21"/>
      <c r="Q389" s="13"/>
      <c r="R389" s="21"/>
      <c r="S389" s="21"/>
      <c r="T389" s="21"/>
      <c r="U389" s="21">
        <f t="shared" si="48"/>
        <v>0</v>
      </c>
      <c r="V389" s="21">
        <f t="shared" si="49"/>
        <v>0</v>
      </c>
      <c r="W389" s="21"/>
      <c r="X389" s="21"/>
      <c r="Y389" s="13"/>
      <c r="Z389" s="21"/>
      <c r="AA389" s="21"/>
      <c r="AB389" s="21"/>
      <c r="AC389" s="135">
        <v>0</v>
      </c>
      <c r="AD389" s="21"/>
      <c r="AE389" s="76"/>
      <c r="AF389" s="15"/>
    </row>
    <row r="390" spans="1:32" s="11" customFormat="1" x14ac:dyDescent="0.3">
      <c r="A390" s="75"/>
      <c r="B390" s="12"/>
      <c r="C390" s="12"/>
      <c r="D390" s="13"/>
      <c r="E390" s="13"/>
      <c r="F390" s="21"/>
      <c r="G390" s="21"/>
      <c r="H390" s="21"/>
      <c r="I390" s="119"/>
      <c r="J390" s="21"/>
      <c r="K390" s="21"/>
      <c r="L390" s="82"/>
      <c r="M390" s="21"/>
      <c r="N390" s="21"/>
      <c r="O390" s="21"/>
      <c r="P390" s="21"/>
      <c r="Q390" s="13"/>
      <c r="R390" s="21"/>
      <c r="S390" s="21"/>
      <c r="T390" s="21"/>
      <c r="U390" s="21">
        <f t="shared" ref="U390:U397" si="54">T390-S390</f>
        <v>0</v>
      </c>
      <c r="V390" s="21">
        <f t="shared" ref="V390:V397" si="55">R390-T390</f>
        <v>0</v>
      </c>
      <c r="W390" s="21"/>
      <c r="X390" s="21"/>
      <c r="Y390" s="13"/>
      <c r="Z390" s="21"/>
      <c r="AA390" s="21"/>
      <c r="AB390" s="21"/>
      <c r="AC390" s="135">
        <v>0</v>
      </c>
      <c r="AD390" s="21"/>
      <c r="AE390" s="76"/>
      <c r="AF390" s="15"/>
    </row>
    <row r="391" spans="1:32" s="11" customFormat="1" x14ac:dyDescent="0.3">
      <c r="A391" s="75"/>
      <c r="B391" s="12"/>
      <c r="C391" s="12"/>
      <c r="D391" s="13"/>
      <c r="E391" s="13"/>
      <c r="F391" s="21"/>
      <c r="G391" s="21"/>
      <c r="H391" s="21"/>
      <c r="I391" s="119"/>
      <c r="J391" s="21"/>
      <c r="K391" s="21"/>
      <c r="L391" s="82"/>
      <c r="M391" s="21"/>
      <c r="N391" s="21"/>
      <c r="O391" s="21"/>
      <c r="P391" s="21"/>
      <c r="Q391" s="13"/>
      <c r="R391" s="21"/>
      <c r="S391" s="21"/>
      <c r="T391" s="21"/>
      <c r="U391" s="21">
        <f t="shared" si="54"/>
        <v>0</v>
      </c>
      <c r="V391" s="21">
        <f t="shared" si="55"/>
        <v>0</v>
      </c>
      <c r="W391" s="21"/>
      <c r="X391" s="21"/>
      <c r="Y391" s="13"/>
      <c r="Z391" s="21"/>
      <c r="AA391" s="21"/>
      <c r="AB391" s="21"/>
      <c r="AC391" s="135">
        <v>0</v>
      </c>
      <c r="AD391" s="21"/>
      <c r="AE391" s="76"/>
      <c r="AF391" s="15"/>
    </row>
    <row r="392" spans="1:32" s="11" customFormat="1" x14ac:dyDescent="0.3">
      <c r="A392" s="75"/>
      <c r="B392" s="12"/>
      <c r="C392" s="12"/>
      <c r="D392" s="13"/>
      <c r="E392" s="13"/>
      <c r="F392" s="21"/>
      <c r="G392" s="21"/>
      <c r="H392" s="21"/>
      <c r="I392" s="119"/>
      <c r="J392" s="21"/>
      <c r="K392" s="21"/>
      <c r="L392" s="82"/>
      <c r="M392" s="21"/>
      <c r="N392" s="21"/>
      <c r="O392" s="21"/>
      <c r="P392" s="21"/>
      <c r="Q392" s="13"/>
      <c r="R392" s="21"/>
      <c r="S392" s="21"/>
      <c r="T392" s="21"/>
      <c r="U392" s="21">
        <f t="shared" si="54"/>
        <v>0</v>
      </c>
      <c r="V392" s="21">
        <f t="shared" si="55"/>
        <v>0</v>
      </c>
      <c r="W392" s="21"/>
      <c r="X392" s="21"/>
      <c r="Y392" s="13"/>
      <c r="Z392" s="21"/>
      <c r="AA392" s="21"/>
      <c r="AB392" s="21"/>
      <c r="AC392" s="135">
        <v>0</v>
      </c>
      <c r="AD392" s="21"/>
      <c r="AE392" s="76"/>
      <c r="AF392" s="15"/>
    </row>
    <row r="393" spans="1:32" s="11" customFormat="1" x14ac:dyDescent="0.3">
      <c r="A393" s="75"/>
      <c r="B393" s="12"/>
      <c r="C393" s="12"/>
      <c r="D393" s="13"/>
      <c r="E393" s="13"/>
      <c r="F393" s="21"/>
      <c r="G393" s="21"/>
      <c r="H393" s="21"/>
      <c r="I393" s="119"/>
      <c r="J393" s="21"/>
      <c r="K393" s="21"/>
      <c r="L393" s="82"/>
      <c r="M393" s="21"/>
      <c r="N393" s="21"/>
      <c r="O393" s="21"/>
      <c r="P393" s="21"/>
      <c r="Q393" s="13"/>
      <c r="R393" s="21"/>
      <c r="S393" s="21"/>
      <c r="T393" s="21"/>
      <c r="U393" s="21">
        <f t="shared" si="54"/>
        <v>0</v>
      </c>
      <c r="V393" s="21">
        <f t="shared" si="55"/>
        <v>0</v>
      </c>
      <c r="W393" s="21"/>
      <c r="X393" s="21"/>
      <c r="Y393" s="13"/>
      <c r="Z393" s="21"/>
      <c r="AA393" s="21"/>
      <c r="AB393" s="21"/>
      <c r="AC393" s="135">
        <v>0</v>
      </c>
      <c r="AD393" s="21"/>
      <c r="AE393" s="76"/>
      <c r="AF393" s="15"/>
    </row>
    <row r="394" spans="1:32" s="11" customFormat="1" x14ac:dyDescent="0.3">
      <c r="A394" s="75"/>
      <c r="B394" s="12"/>
      <c r="C394" s="12"/>
      <c r="D394" s="13"/>
      <c r="E394" s="13"/>
      <c r="F394" s="21"/>
      <c r="G394" s="21"/>
      <c r="H394" s="21"/>
      <c r="I394" s="119"/>
      <c r="J394" s="21"/>
      <c r="K394" s="21"/>
      <c r="L394" s="82"/>
      <c r="M394" s="21"/>
      <c r="N394" s="21"/>
      <c r="O394" s="21"/>
      <c r="P394" s="21"/>
      <c r="Q394" s="13"/>
      <c r="R394" s="21"/>
      <c r="S394" s="21"/>
      <c r="T394" s="21"/>
      <c r="U394" s="21">
        <f t="shared" si="54"/>
        <v>0</v>
      </c>
      <c r="V394" s="21">
        <f t="shared" si="55"/>
        <v>0</v>
      </c>
      <c r="W394" s="21"/>
      <c r="X394" s="21"/>
      <c r="Y394" s="13"/>
      <c r="Z394" s="21"/>
      <c r="AA394" s="21"/>
      <c r="AB394" s="21"/>
      <c r="AC394" s="135">
        <v>0</v>
      </c>
      <c r="AD394" s="21"/>
      <c r="AE394" s="76"/>
      <c r="AF394" s="15"/>
    </row>
    <row r="395" spans="1:32" s="11" customFormat="1" x14ac:dyDescent="0.3">
      <c r="A395" s="75"/>
      <c r="B395" s="12"/>
      <c r="C395" s="12"/>
      <c r="D395" s="13"/>
      <c r="E395" s="13"/>
      <c r="F395" s="21"/>
      <c r="G395" s="21"/>
      <c r="H395" s="21"/>
      <c r="I395" s="119"/>
      <c r="J395" s="21"/>
      <c r="K395" s="21"/>
      <c r="L395" s="82"/>
      <c r="M395" s="21"/>
      <c r="N395" s="21"/>
      <c r="O395" s="21"/>
      <c r="P395" s="21"/>
      <c r="Q395" s="13"/>
      <c r="R395" s="21"/>
      <c r="S395" s="21"/>
      <c r="T395" s="21"/>
      <c r="U395" s="21">
        <f t="shared" si="54"/>
        <v>0</v>
      </c>
      <c r="V395" s="21">
        <f t="shared" si="55"/>
        <v>0</v>
      </c>
      <c r="W395" s="21"/>
      <c r="X395" s="21"/>
      <c r="Y395" s="13"/>
      <c r="Z395" s="21"/>
      <c r="AA395" s="21"/>
      <c r="AB395" s="21"/>
      <c r="AC395" s="135">
        <v>0</v>
      </c>
      <c r="AD395" s="21"/>
      <c r="AE395" s="76"/>
      <c r="AF395" s="15"/>
    </row>
    <row r="396" spans="1:32" s="11" customFormat="1" x14ac:dyDescent="0.3">
      <c r="A396" s="75"/>
      <c r="B396" s="12"/>
      <c r="C396" s="12"/>
      <c r="D396" s="13"/>
      <c r="E396" s="13"/>
      <c r="F396" s="21"/>
      <c r="G396" s="21"/>
      <c r="H396" s="21"/>
      <c r="I396" s="119"/>
      <c r="J396" s="21"/>
      <c r="K396" s="21"/>
      <c r="L396" s="82"/>
      <c r="M396" s="21"/>
      <c r="N396" s="21"/>
      <c r="O396" s="21"/>
      <c r="P396" s="21"/>
      <c r="Q396" s="13"/>
      <c r="R396" s="21"/>
      <c r="S396" s="21"/>
      <c r="T396" s="21"/>
      <c r="U396" s="21">
        <f t="shared" si="54"/>
        <v>0</v>
      </c>
      <c r="V396" s="21">
        <f t="shared" si="55"/>
        <v>0</v>
      </c>
      <c r="W396" s="21"/>
      <c r="X396" s="21"/>
      <c r="Y396" s="13"/>
      <c r="Z396" s="21"/>
      <c r="AA396" s="21"/>
      <c r="AB396" s="21"/>
      <c r="AC396" s="135">
        <v>0</v>
      </c>
      <c r="AD396" s="21"/>
      <c r="AE396" s="76"/>
      <c r="AF396" s="15"/>
    </row>
    <row r="397" spans="1:32" s="11" customFormat="1" x14ac:dyDescent="0.3">
      <c r="A397" s="75"/>
      <c r="B397" s="18"/>
      <c r="C397" s="18"/>
      <c r="D397" s="19"/>
      <c r="E397" s="19"/>
      <c r="F397" s="21"/>
      <c r="G397" s="21"/>
      <c r="H397" s="21"/>
      <c r="I397" s="119"/>
      <c r="J397" s="21"/>
      <c r="K397" s="21"/>
      <c r="L397" s="82"/>
      <c r="M397" s="21"/>
      <c r="N397" s="21"/>
      <c r="O397" s="21"/>
      <c r="P397" s="21"/>
      <c r="Q397" s="19"/>
      <c r="R397" s="21"/>
      <c r="S397" s="21"/>
      <c r="T397" s="21"/>
      <c r="U397" s="21">
        <f t="shared" si="54"/>
        <v>0</v>
      </c>
      <c r="V397" s="21">
        <f t="shared" si="55"/>
        <v>0</v>
      </c>
      <c r="W397" s="21"/>
      <c r="X397" s="21"/>
      <c r="Y397" s="19"/>
      <c r="Z397" s="21"/>
      <c r="AA397" s="21"/>
      <c r="AB397" s="21"/>
      <c r="AC397" s="135">
        <v>0</v>
      </c>
      <c r="AD397" s="21"/>
      <c r="AE397" s="76"/>
      <c r="AF397" s="20"/>
    </row>
  </sheetData>
  <sheetProtection password="FF6B" sheet="1" objects="1" scenarios="1" autoFilter="0"/>
  <autoFilter ref="A3:AG397"/>
  <mergeCells count="3">
    <mergeCell ref="D2:F2"/>
    <mergeCell ref="Q2:R2"/>
    <mergeCell ref="Y2:Z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540"/>
  <sheetViews>
    <sheetView workbookViewId="0"/>
  </sheetViews>
  <sheetFormatPr defaultRowHeight="14.4" x14ac:dyDescent="0.3"/>
  <cols>
    <col min="3" max="3" width="80.5546875" bestFit="1" customWidth="1"/>
    <col min="8" max="8" width="30.109375" bestFit="1" customWidth="1"/>
    <col min="10" max="12" width="10.109375" bestFit="1" customWidth="1"/>
    <col min="22" max="22" width="16.109375" customWidth="1"/>
  </cols>
  <sheetData>
    <row r="1" spans="1:22" ht="15.6" x14ac:dyDescent="0.3">
      <c r="A1" s="111" t="s">
        <v>1323</v>
      </c>
      <c r="B1" s="111" t="s">
        <v>1324</v>
      </c>
      <c r="C1" s="111" t="s">
        <v>360</v>
      </c>
      <c r="D1" s="111" t="s">
        <v>1325</v>
      </c>
      <c r="E1" s="111" t="s">
        <v>1326</v>
      </c>
      <c r="F1" s="111" t="s">
        <v>1327</v>
      </c>
      <c r="G1" s="111" t="s">
        <v>1328</v>
      </c>
      <c r="H1" s="111" t="s">
        <v>1329</v>
      </c>
      <c r="I1" s="111" t="s">
        <v>1330</v>
      </c>
      <c r="J1" s="111" t="s">
        <v>1331</v>
      </c>
      <c r="K1" s="111" t="s">
        <v>1332</v>
      </c>
      <c r="L1" s="111" t="s">
        <v>1333</v>
      </c>
      <c r="M1" s="111" t="s">
        <v>1334</v>
      </c>
      <c r="N1" s="111" t="s">
        <v>1335</v>
      </c>
      <c r="O1" s="111" t="s">
        <v>1336</v>
      </c>
      <c r="P1" s="111" t="s">
        <v>1337</v>
      </c>
      <c r="Q1" s="111" t="s">
        <v>1338</v>
      </c>
      <c r="R1" s="111" t="s">
        <v>1339</v>
      </c>
      <c r="S1" s="111" t="s">
        <v>1340</v>
      </c>
      <c r="T1" s="111" t="s">
        <v>1341</v>
      </c>
      <c r="U1" s="111" t="s">
        <v>1342</v>
      </c>
      <c r="V1" s="111" t="s">
        <v>0</v>
      </c>
    </row>
    <row r="2" spans="1:22" x14ac:dyDescent="0.3">
      <c r="A2" s="112">
        <v>2000</v>
      </c>
      <c r="B2" s="108" t="s">
        <v>422</v>
      </c>
      <c r="C2" s="114" t="s">
        <v>423</v>
      </c>
      <c r="D2" s="114" t="s">
        <v>424</v>
      </c>
      <c r="E2" s="114" t="s">
        <v>425</v>
      </c>
      <c r="F2" s="114" t="s">
        <v>426</v>
      </c>
      <c r="G2" s="114" t="s">
        <v>427</v>
      </c>
      <c r="H2" s="114" t="s">
        <v>428</v>
      </c>
      <c r="I2" s="114" t="s">
        <v>429</v>
      </c>
      <c r="J2" s="115">
        <v>15620</v>
      </c>
      <c r="K2" s="115">
        <v>15620</v>
      </c>
      <c r="L2" s="115">
        <v>15620</v>
      </c>
      <c r="M2" s="115">
        <v>0</v>
      </c>
      <c r="N2" s="115">
        <v>0</v>
      </c>
      <c r="O2" s="115">
        <v>0</v>
      </c>
      <c r="P2" s="115">
        <v>0</v>
      </c>
      <c r="Q2" s="115">
        <v>0</v>
      </c>
      <c r="R2" s="115">
        <v>0</v>
      </c>
      <c r="S2" s="115">
        <v>0</v>
      </c>
      <c r="T2" s="115">
        <v>0</v>
      </c>
      <c r="U2" s="115">
        <v>0</v>
      </c>
      <c r="V2" s="115">
        <v>46860</v>
      </c>
    </row>
    <row r="3" spans="1:22" x14ac:dyDescent="0.3">
      <c r="A3" s="112">
        <v>2002</v>
      </c>
      <c r="B3" s="108" t="s">
        <v>422</v>
      </c>
      <c r="C3" s="114" t="s">
        <v>433</v>
      </c>
      <c r="D3" s="114" t="s">
        <v>434</v>
      </c>
      <c r="E3" s="114" t="s">
        <v>425</v>
      </c>
      <c r="F3" s="114" t="s">
        <v>426</v>
      </c>
      <c r="G3" s="114" t="s">
        <v>427</v>
      </c>
      <c r="H3" s="114" t="s">
        <v>428</v>
      </c>
      <c r="I3" s="114" t="s">
        <v>435</v>
      </c>
      <c r="J3" s="115">
        <v>6930</v>
      </c>
      <c r="K3" s="115">
        <v>6930</v>
      </c>
      <c r="L3" s="115">
        <v>6930</v>
      </c>
      <c r="M3" s="115">
        <v>0</v>
      </c>
      <c r="N3" s="115">
        <v>0</v>
      </c>
      <c r="O3" s="115">
        <v>0</v>
      </c>
      <c r="P3" s="115">
        <v>0</v>
      </c>
      <c r="Q3" s="115">
        <v>0</v>
      </c>
      <c r="R3" s="115">
        <v>0</v>
      </c>
      <c r="S3" s="115">
        <v>0</v>
      </c>
      <c r="T3" s="115">
        <v>0</v>
      </c>
      <c r="U3" s="115">
        <v>0</v>
      </c>
      <c r="V3" s="115">
        <v>20790</v>
      </c>
    </row>
    <row r="4" spans="1:22" x14ac:dyDescent="0.3">
      <c r="A4" s="112">
        <v>2044</v>
      </c>
      <c r="B4" s="108" t="s">
        <v>422</v>
      </c>
      <c r="C4" s="114" t="s">
        <v>437</v>
      </c>
      <c r="D4" s="114" t="s">
        <v>434</v>
      </c>
      <c r="E4" s="114" t="s">
        <v>425</v>
      </c>
      <c r="F4" s="114" t="s">
        <v>426</v>
      </c>
      <c r="G4" s="114" t="s">
        <v>427</v>
      </c>
      <c r="H4" s="114" t="s">
        <v>428</v>
      </c>
      <c r="I4" s="114" t="s">
        <v>438</v>
      </c>
      <c r="J4" s="115">
        <v>6160</v>
      </c>
      <c r="K4" s="115">
        <v>6160</v>
      </c>
      <c r="L4" s="115">
        <v>6160</v>
      </c>
      <c r="M4" s="115">
        <v>0</v>
      </c>
      <c r="N4" s="115">
        <v>0</v>
      </c>
      <c r="O4" s="115">
        <v>0</v>
      </c>
      <c r="P4" s="115">
        <v>0</v>
      </c>
      <c r="Q4" s="115">
        <v>0</v>
      </c>
      <c r="R4" s="115">
        <v>0</v>
      </c>
      <c r="S4" s="115">
        <v>0</v>
      </c>
      <c r="T4" s="115">
        <v>0</v>
      </c>
      <c r="U4" s="115">
        <v>0</v>
      </c>
      <c r="V4" s="115">
        <v>18480</v>
      </c>
    </row>
    <row r="5" spans="1:22" x14ac:dyDescent="0.3">
      <c r="A5" s="112">
        <v>2062</v>
      </c>
      <c r="B5" s="108" t="s">
        <v>422</v>
      </c>
      <c r="C5" s="114" t="s">
        <v>439</v>
      </c>
      <c r="D5" s="114" t="s">
        <v>440</v>
      </c>
      <c r="E5" s="114" t="s">
        <v>425</v>
      </c>
      <c r="F5" s="114" t="s">
        <v>426</v>
      </c>
      <c r="G5" s="114" t="s">
        <v>427</v>
      </c>
      <c r="H5" s="114" t="s">
        <v>428</v>
      </c>
      <c r="I5" s="114" t="s">
        <v>441</v>
      </c>
      <c r="J5" s="115">
        <v>5115</v>
      </c>
      <c r="K5" s="115">
        <v>5115</v>
      </c>
      <c r="L5" s="115">
        <v>5115</v>
      </c>
      <c r="M5" s="115">
        <v>0</v>
      </c>
      <c r="N5" s="115">
        <v>0</v>
      </c>
      <c r="O5" s="115">
        <v>0</v>
      </c>
      <c r="P5" s="115">
        <v>0</v>
      </c>
      <c r="Q5" s="115">
        <v>0</v>
      </c>
      <c r="R5" s="115">
        <v>0</v>
      </c>
      <c r="S5" s="115">
        <v>0</v>
      </c>
      <c r="T5" s="115">
        <v>0</v>
      </c>
      <c r="U5" s="115">
        <v>0</v>
      </c>
      <c r="V5" s="115">
        <v>15345</v>
      </c>
    </row>
    <row r="6" spans="1:22" x14ac:dyDescent="0.3">
      <c r="A6" s="112">
        <v>2065</v>
      </c>
      <c r="B6" s="108" t="s">
        <v>422</v>
      </c>
      <c r="C6" s="114" t="s">
        <v>442</v>
      </c>
      <c r="D6" s="114" t="s">
        <v>440</v>
      </c>
      <c r="E6" s="114" t="s">
        <v>425</v>
      </c>
      <c r="F6" s="114" t="s">
        <v>426</v>
      </c>
      <c r="G6" s="114" t="s">
        <v>427</v>
      </c>
      <c r="H6" s="114" t="s">
        <v>428</v>
      </c>
      <c r="I6" s="114" t="s">
        <v>443</v>
      </c>
      <c r="J6" s="115">
        <v>3850</v>
      </c>
      <c r="K6" s="115">
        <v>3850</v>
      </c>
      <c r="L6" s="115">
        <v>3850</v>
      </c>
      <c r="M6" s="115">
        <v>0</v>
      </c>
      <c r="N6" s="115">
        <v>0</v>
      </c>
      <c r="O6" s="115">
        <v>0</v>
      </c>
      <c r="P6" s="115">
        <v>0</v>
      </c>
      <c r="Q6" s="115">
        <v>0</v>
      </c>
      <c r="R6" s="115">
        <v>0</v>
      </c>
      <c r="S6" s="115">
        <v>0</v>
      </c>
      <c r="T6" s="115">
        <v>0</v>
      </c>
      <c r="U6" s="115">
        <v>0</v>
      </c>
      <c r="V6" s="115">
        <v>11550</v>
      </c>
    </row>
    <row r="7" spans="1:22" x14ac:dyDescent="0.3">
      <c r="A7" s="112">
        <v>2066</v>
      </c>
      <c r="B7" s="108" t="s">
        <v>422</v>
      </c>
      <c r="C7" s="114" t="s">
        <v>444</v>
      </c>
      <c r="D7" s="114" t="s">
        <v>440</v>
      </c>
      <c r="E7" s="114" t="s">
        <v>425</v>
      </c>
      <c r="F7" s="114" t="s">
        <v>426</v>
      </c>
      <c r="G7" s="114" t="s">
        <v>427</v>
      </c>
      <c r="H7" s="114" t="s">
        <v>428</v>
      </c>
      <c r="I7" s="114" t="s">
        <v>445</v>
      </c>
      <c r="J7" s="115">
        <v>6050</v>
      </c>
      <c r="K7" s="115">
        <v>6050</v>
      </c>
      <c r="L7" s="115">
        <v>6050</v>
      </c>
      <c r="M7" s="115">
        <v>0</v>
      </c>
      <c r="N7" s="115">
        <v>0</v>
      </c>
      <c r="O7" s="115">
        <v>0</v>
      </c>
      <c r="P7" s="115">
        <v>0</v>
      </c>
      <c r="Q7" s="115">
        <v>0</v>
      </c>
      <c r="R7" s="115">
        <v>0</v>
      </c>
      <c r="S7" s="115">
        <v>0</v>
      </c>
      <c r="T7" s="115">
        <v>0</v>
      </c>
      <c r="U7" s="115">
        <v>0</v>
      </c>
      <c r="V7" s="115">
        <v>18150</v>
      </c>
    </row>
    <row r="8" spans="1:22" x14ac:dyDescent="0.3">
      <c r="A8" s="112">
        <v>2074</v>
      </c>
      <c r="B8" s="108" t="s">
        <v>422</v>
      </c>
      <c r="C8" s="114" t="s">
        <v>446</v>
      </c>
      <c r="D8" s="114" t="s">
        <v>424</v>
      </c>
      <c r="E8" s="114" t="s">
        <v>425</v>
      </c>
      <c r="F8" s="114" t="s">
        <v>426</v>
      </c>
      <c r="G8" s="114" t="s">
        <v>427</v>
      </c>
      <c r="H8" s="114" t="s">
        <v>428</v>
      </c>
      <c r="I8" s="114" t="s">
        <v>447</v>
      </c>
      <c r="J8" s="115">
        <v>8726.66</v>
      </c>
      <c r="K8" s="115">
        <v>8726.66</v>
      </c>
      <c r="L8" s="115">
        <v>8726.68</v>
      </c>
      <c r="M8" s="115">
        <v>0</v>
      </c>
      <c r="N8" s="115">
        <v>0</v>
      </c>
      <c r="O8" s="115">
        <v>0</v>
      </c>
      <c r="P8" s="115">
        <v>0</v>
      </c>
      <c r="Q8" s="115">
        <v>0</v>
      </c>
      <c r="R8" s="115">
        <v>0</v>
      </c>
      <c r="S8" s="115">
        <v>0</v>
      </c>
      <c r="T8" s="115">
        <v>0</v>
      </c>
      <c r="U8" s="115">
        <v>0</v>
      </c>
      <c r="V8" s="115">
        <v>26180</v>
      </c>
    </row>
    <row r="9" spans="1:22" x14ac:dyDescent="0.3">
      <c r="A9" s="112">
        <v>2079</v>
      </c>
      <c r="B9" s="108" t="s">
        <v>422</v>
      </c>
      <c r="C9" s="114" t="s">
        <v>449</v>
      </c>
      <c r="D9" s="114" t="s">
        <v>440</v>
      </c>
      <c r="E9" s="114" t="s">
        <v>425</v>
      </c>
      <c r="F9" s="114" t="s">
        <v>426</v>
      </c>
      <c r="G9" s="114" t="s">
        <v>427</v>
      </c>
      <c r="H9" s="114" t="s">
        <v>428</v>
      </c>
      <c r="I9" s="114" t="s">
        <v>450</v>
      </c>
      <c r="J9" s="115">
        <v>5165.33</v>
      </c>
      <c r="K9" s="115">
        <v>5165.33</v>
      </c>
      <c r="L9" s="115">
        <v>5165.34</v>
      </c>
      <c r="M9" s="115">
        <v>0</v>
      </c>
      <c r="N9" s="115">
        <v>0</v>
      </c>
      <c r="O9" s="115">
        <v>0</v>
      </c>
      <c r="P9" s="115">
        <v>0</v>
      </c>
      <c r="Q9" s="115">
        <v>0</v>
      </c>
      <c r="R9" s="115">
        <v>0</v>
      </c>
      <c r="S9" s="115">
        <v>0</v>
      </c>
      <c r="T9" s="115">
        <v>0</v>
      </c>
      <c r="U9" s="115">
        <v>0</v>
      </c>
      <c r="V9" s="115">
        <v>15496</v>
      </c>
    </row>
    <row r="10" spans="1:22" x14ac:dyDescent="0.3">
      <c r="A10" s="112">
        <v>2088</v>
      </c>
      <c r="B10" s="108" t="s">
        <v>422</v>
      </c>
      <c r="C10" s="114" t="s">
        <v>452</v>
      </c>
      <c r="D10" s="114" t="s">
        <v>440</v>
      </c>
      <c r="E10" s="114" t="s">
        <v>425</v>
      </c>
      <c r="F10" s="114" t="s">
        <v>426</v>
      </c>
      <c r="G10" s="114" t="s">
        <v>427</v>
      </c>
      <c r="H10" s="114" t="s">
        <v>428</v>
      </c>
      <c r="I10" s="114" t="s">
        <v>453</v>
      </c>
      <c r="J10" s="115">
        <v>2420</v>
      </c>
      <c r="K10" s="115">
        <v>2420</v>
      </c>
      <c r="L10" s="115">
        <v>2420</v>
      </c>
      <c r="M10" s="115">
        <v>0</v>
      </c>
      <c r="N10" s="115">
        <v>0</v>
      </c>
      <c r="O10" s="115">
        <v>0</v>
      </c>
      <c r="P10" s="115">
        <v>0</v>
      </c>
      <c r="Q10" s="115">
        <v>0</v>
      </c>
      <c r="R10" s="115">
        <v>0</v>
      </c>
      <c r="S10" s="115">
        <v>0</v>
      </c>
      <c r="T10" s="115">
        <v>0</v>
      </c>
      <c r="U10" s="115">
        <v>0</v>
      </c>
      <c r="V10" s="115">
        <v>7260</v>
      </c>
    </row>
    <row r="11" spans="1:22" x14ac:dyDescent="0.3">
      <c r="A11" s="112">
        <v>2089</v>
      </c>
      <c r="B11" s="108" t="s">
        <v>422</v>
      </c>
      <c r="C11" s="114" t="s">
        <v>455</v>
      </c>
      <c r="D11" s="114" t="s">
        <v>440</v>
      </c>
      <c r="E11" s="114" t="s">
        <v>425</v>
      </c>
      <c r="F11" s="114" t="s">
        <v>426</v>
      </c>
      <c r="G11" s="114" t="s">
        <v>427</v>
      </c>
      <c r="H11" s="114" t="s">
        <v>428</v>
      </c>
      <c r="I11" s="114" t="s">
        <v>456</v>
      </c>
      <c r="J11" s="115">
        <v>2200</v>
      </c>
      <c r="K11" s="115">
        <v>2200</v>
      </c>
      <c r="L11" s="115">
        <v>2200</v>
      </c>
      <c r="M11" s="115">
        <v>0</v>
      </c>
      <c r="N11" s="115">
        <v>0</v>
      </c>
      <c r="O11" s="115">
        <v>0</v>
      </c>
      <c r="P11" s="115">
        <v>0</v>
      </c>
      <c r="Q11" s="115">
        <v>0</v>
      </c>
      <c r="R11" s="115">
        <v>0</v>
      </c>
      <c r="S11" s="115">
        <v>0</v>
      </c>
      <c r="T11" s="115">
        <v>0</v>
      </c>
      <c r="U11" s="115">
        <v>0</v>
      </c>
      <c r="V11" s="115">
        <v>6600</v>
      </c>
    </row>
    <row r="12" spans="1:22" x14ac:dyDescent="0.3">
      <c r="A12" s="112">
        <v>2094</v>
      </c>
      <c r="B12" s="108" t="s">
        <v>422</v>
      </c>
      <c r="C12" s="114" t="s">
        <v>457</v>
      </c>
      <c r="D12" s="114" t="s">
        <v>440</v>
      </c>
      <c r="E12" s="114" t="s">
        <v>425</v>
      </c>
      <c r="F12" s="114" t="s">
        <v>426</v>
      </c>
      <c r="G12" s="114" t="s">
        <v>427</v>
      </c>
      <c r="H12" s="114" t="s">
        <v>428</v>
      </c>
      <c r="I12" s="114" t="s">
        <v>458</v>
      </c>
      <c r="J12" s="115">
        <v>1100</v>
      </c>
      <c r="K12" s="115">
        <v>1100</v>
      </c>
      <c r="L12" s="115">
        <v>1100</v>
      </c>
      <c r="M12" s="115">
        <v>0</v>
      </c>
      <c r="N12" s="115">
        <v>0</v>
      </c>
      <c r="O12" s="115">
        <v>0</v>
      </c>
      <c r="P12" s="115">
        <v>0</v>
      </c>
      <c r="Q12" s="115">
        <v>0</v>
      </c>
      <c r="R12" s="115">
        <v>0</v>
      </c>
      <c r="S12" s="115">
        <v>0</v>
      </c>
      <c r="T12" s="115">
        <v>0</v>
      </c>
      <c r="U12" s="115">
        <v>0</v>
      </c>
      <c r="V12" s="115">
        <v>3300</v>
      </c>
    </row>
    <row r="13" spans="1:22" x14ac:dyDescent="0.3">
      <c r="A13" s="112">
        <v>2095</v>
      </c>
      <c r="B13" s="108" t="s">
        <v>422</v>
      </c>
      <c r="C13" s="114" t="s">
        <v>459</v>
      </c>
      <c r="D13" s="114" t="s">
        <v>440</v>
      </c>
      <c r="E13" s="114" t="s">
        <v>425</v>
      </c>
      <c r="F13" s="114" t="s">
        <v>426</v>
      </c>
      <c r="G13" s="114" t="s">
        <v>427</v>
      </c>
      <c r="H13" s="114" t="s">
        <v>428</v>
      </c>
      <c r="I13" s="114" t="s">
        <v>460</v>
      </c>
      <c r="J13" s="115">
        <v>4840</v>
      </c>
      <c r="K13" s="115">
        <v>4840</v>
      </c>
      <c r="L13" s="115">
        <v>4840</v>
      </c>
      <c r="M13" s="115">
        <v>0</v>
      </c>
      <c r="N13" s="115">
        <v>0</v>
      </c>
      <c r="O13" s="115">
        <v>0</v>
      </c>
      <c r="P13" s="115">
        <v>0</v>
      </c>
      <c r="Q13" s="115">
        <v>0</v>
      </c>
      <c r="R13" s="115">
        <v>0</v>
      </c>
      <c r="S13" s="115">
        <v>0</v>
      </c>
      <c r="T13" s="115">
        <v>0</v>
      </c>
      <c r="U13" s="115">
        <v>0</v>
      </c>
      <c r="V13" s="115">
        <v>14520</v>
      </c>
    </row>
    <row r="14" spans="1:22" x14ac:dyDescent="0.3">
      <c r="A14" s="112">
        <v>2109</v>
      </c>
      <c r="B14" s="108" t="s">
        <v>422</v>
      </c>
      <c r="C14" s="114" t="s">
        <v>461</v>
      </c>
      <c r="D14" s="114" t="s">
        <v>440</v>
      </c>
      <c r="E14" s="114" t="s">
        <v>425</v>
      </c>
      <c r="F14" s="114" t="s">
        <v>426</v>
      </c>
      <c r="G14" s="114" t="s">
        <v>427</v>
      </c>
      <c r="H14" s="114" t="s">
        <v>428</v>
      </c>
      <c r="I14" s="114" t="s">
        <v>462</v>
      </c>
      <c r="J14" s="115">
        <v>3190</v>
      </c>
      <c r="K14" s="115">
        <v>3190</v>
      </c>
      <c r="L14" s="115">
        <v>3190</v>
      </c>
      <c r="M14" s="115">
        <v>0</v>
      </c>
      <c r="N14" s="115">
        <v>0</v>
      </c>
      <c r="O14" s="115">
        <v>0</v>
      </c>
      <c r="P14" s="115">
        <v>0</v>
      </c>
      <c r="Q14" s="115">
        <v>0</v>
      </c>
      <c r="R14" s="115">
        <v>0</v>
      </c>
      <c r="S14" s="115">
        <v>0</v>
      </c>
      <c r="T14" s="115">
        <v>0</v>
      </c>
      <c r="U14" s="115">
        <v>0</v>
      </c>
      <c r="V14" s="115">
        <v>9570</v>
      </c>
    </row>
    <row r="15" spans="1:22" x14ac:dyDescent="0.3">
      <c r="A15" s="112">
        <v>2116</v>
      </c>
      <c r="B15" s="108" t="s">
        <v>422</v>
      </c>
      <c r="C15" s="114" t="s">
        <v>464</v>
      </c>
      <c r="D15" s="114" t="s">
        <v>440</v>
      </c>
      <c r="E15" s="114" t="s">
        <v>425</v>
      </c>
      <c r="F15" s="114" t="s">
        <v>426</v>
      </c>
      <c r="G15" s="114" t="s">
        <v>427</v>
      </c>
      <c r="H15" s="114" t="s">
        <v>428</v>
      </c>
      <c r="I15" s="114" t="s">
        <v>465</v>
      </c>
      <c r="J15" s="115">
        <v>12980</v>
      </c>
      <c r="K15" s="115">
        <v>12980</v>
      </c>
      <c r="L15" s="115">
        <v>12980</v>
      </c>
      <c r="M15" s="115">
        <v>0</v>
      </c>
      <c r="N15" s="115">
        <v>0</v>
      </c>
      <c r="O15" s="115">
        <v>0</v>
      </c>
      <c r="P15" s="115">
        <v>0</v>
      </c>
      <c r="Q15" s="115">
        <v>0</v>
      </c>
      <c r="R15" s="115">
        <v>0</v>
      </c>
      <c r="S15" s="115">
        <v>0</v>
      </c>
      <c r="T15" s="115">
        <v>0</v>
      </c>
      <c r="U15" s="115">
        <v>0</v>
      </c>
      <c r="V15" s="115">
        <v>38940</v>
      </c>
    </row>
    <row r="16" spans="1:22" x14ac:dyDescent="0.3">
      <c r="A16" s="112">
        <v>2119</v>
      </c>
      <c r="B16" s="108" t="s">
        <v>422</v>
      </c>
      <c r="C16" s="114" t="s">
        <v>466</v>
      </c>
      <c r="D16" s="114" t="s">
        <v>440</v>
      </c>
      <c r="E16" s="114" t="s">
        <v>425</v>
      </c>
      <c r="F16" s="114" t="s">
        <v>426</v>
      </c>
      <c r="G16" s="114" t="s">
        <v>427</v>
      </c>
      <c r="H16" s="114" t="s">
        <v>428</v>
      </c>
      <c r="I16" s="114" t="s">
        <v>467</v>
      </c>
      <c r="J16" s="115">
        <v>5280</v>
      </c>
      <c r="K16" s="115">
        <v>5280</v>
      </c>
      <c r="L16" s="115">
        <v>5280</v>
      </c>
      <c r="M16" s="115">
        <v>0</v>
      </c>
      <c r="N16" s="115">
        <v>0</v>
      </c>
      <c r="O16" s="115">
        <v>0</v>
      </c>
      <c r="P16" s="115">
        <v>0</v>
      </c>
      <c r="Q16" s="115">
        <v>0</v>
      </c>
      <c r="R16" s="115">
        <v>0</v>
      </c>
      <c r="S16" s="115">
        <v>0</v>
      </c>
      <c r="T16" s="115">
        <v>0</v>
      </c>
      <c r="U16" s="115">
        <v>0</v>
      </c>
      <c r="V16" s="115">
        <v>15840</v>
      </c>
    </row>
    <row r="17" spans="1:22" x14ac:dyDescent="0.3">
      <c r="A17" s="112">
        <v>2120</v>
      </c>
      <c r="B17" s="108" t="s">
        <v>422</v>
      </c>
      <c r="C17" s="114" t="s">
        <v>468</v>
      </c>
      <c r="D17" s="114" t="s">
        <v>440</v>
      </c>
      <c r="E17" s="114" t="s">
        <v>425</v>
      </c>
      <c r="F17" s="114" t="s">
        <v>426</v>
      </c>
      <c r="G17" s="114" t="s">
        <v>427</v>
      </c>
      <c r="H17" s="114" t="s">
        <v>428</v>
      </c>
      <c r="I17" s="114" t="s">
        <v>469</v>
      </c>
      <c r="J17" s="115">
        <v>3960</v>
      </c>
      <c r="K17" s="115">
        <v>3960</v>
      </c>
      <c r="L17" s="115">
        <v>3960</v>
      </c>
      <c r="M17" s="115">
        <v>0</v>
      </c>
      <c r="N17" s="115">
        <v>0</v>
      </c>
      <c r="O17" s="115">
        <v>0</v>
      </c>
      <c r="P17" s="115">
        <v>0</v>
      </c>
      <c r="Q17" s="115">
        <v>0</v>
      </c>
      <c r="R17" s="115">
        <v>0</v>
      </c>
      <c r="S17" s="115">
        <v>0</v>
      </c>
      <c r="T17" s="115">
        <v>0</v>
      </c>
      <c r="U17" s="115">
        <v>0</v>
      </c>
      <c r="V17" s="115">
        <v>11880</v>
      </c>
    </row>
    <row r="18" spans="1:22" x14ac:dyDescent="0.3">
      <c r="A18" s="112">
        <v>2127</v>
      </c>
      <c r="B18" s="108" t="s">
        <v>422</v>
      </c>
      <c r="C18" s="114" t="s">
        <v>471</v>
      </c>
      <c r="D18" s="114" t="s">
        <v>440</v>
      </c>
      <c r="E18" s="114" t="s">
        <v>425</v>
      </c>
      <c r="F18" s="114" t="s">
        <v>426</v>
      </c>
      <c r="G18" s="114" t="s">
        <v>427</v>
      </c>
      <c r="H18" s="114" t="s">
        <v>428</v>
      </c>
      <c r="I18" s="114" t="s">
        <v>472</v>
      </c>
      <c r="J18" s="115">
        <v>10120</v>
      </c>
      <c r="K18" s="115">
        <v>10120</v>
      </c>
      <c r="L18" s="115">
        <v>10120</v>
      </c>
      <c r="M18" s="115">
        <v>0</v>
      </c>
      <c r="N18" s="115">
        <v>0</v>
      </c>
      <c r="O18" s="115">
        <v>0</v>
      </c>
      <c r="P18" s="115">
        <v>0</v>
      </c>
      <c r="Q18" s="115">
        <v>0</v>
      </c>
      <c r="R18" s="115">
        <v>0</v>
      </c>
      <c r="S18" s="115">
        <v>0</v>
      </c>
      <c r="T18" s="115">
        <v>0</v>
      </c>
      <c r="U18" s="115">
        <v>0</v>
      </c>
      <c r="V18" s="115">
        <v>30360</v>
      </c>
    </row>
    <row r="19" spans="1:22" x14ac:dyDescent="0.3">
      <c r="A19" s="112">
        <v>2128</v>
      </c>
      <c r="B19" s="108" t="s">
        <v>422</v>
      </c>
      <c r="C19" s="114" t="s">
        <v>474</v>
      </c>
      <c r="D19" s="114" t="s">
        <v>440</v>
      </c>
      <c r="E19" s="114" t="s">
        <v>425</v>
      </c>
      <c r="F19" s="114" t="s">
        <v>426</v>
      </c>
      <c r="G19" s="114" t="s">
        <v>427</v>
      </c>
      <c r="H19" s="114" t="s">
        <v>428</v>
      </c>
      <c r="I19" s="114" t="s">
        <v>475</v>
      </c>
      <c r="J19" s="115">
        <v>2860</v>
      </c>
      <c r="K19" s="115">
        <v>2860</v>
      </c>
      <c r="L19" s="115">
        <v>2860</v>
      </c>
      <c r="M19" s="115">
        <v>0</v>
      </c>
      <c r="N19" s="115">
        <v>0</v>
      </c>
      <c r="O19" s="115">
        <v>0</v>
      </c>
      <c r="P19" s="115">
        <v>0</v>
      </c>
      <c r="Q19" s="115">
        <v>0</v>
      </c>
      <c r="R19" s="115">
        <v>0</v>
      </c>
      <c r="S19" s="115">
        <v>0</v>
      </c>
      <c r="T19" s="115">
        <v>0</v>
      </c>
      <c r="U19" s="115">
        <v>0</v>
      </c>
      <c r="V19" s="115">
        <v>8580</v>
      </c>
    </row>
    <row r="20" spans="1:22" x14ac:dyDescent="0.3">
      <c r="A20" s="112">
        <v>2130</v>
      </c>
      <c r="B20" s="108" t="s">
        <v>422</v>
      </c>
      <c r="C20" s="114" t="s">
        <v>476</v>
      </c>
      <c r="D20" s="114" t="s">
        <v>440</v>
      </c>
      <c r="E20" s="114" t="s">
        <v>425</v>
      </c>
      <c r="F20" s="114" t="s">
        <v>426</v>
      </c>
      <c r="G20" s="114" t="s">
        <v>427</v>
      </c>
      <c r="H20" s="114" t="s">
        <v>428</v>
      </c>
      <c r="I20" s="114" t="s">
        <v>477</v>
      </c>
      <c r="J20" s="115">
        <v>4950</v>
      </c>
      <c r="K20" s="115">
        <v>4950</v>
      </c>
      <c r="L20" s="115">
        <v>4950</v>
      </c>
      <c r="M20" s="115">
        <v>0</v>
      </c>
      <c r="N20" s="115">
        <v>0</v>
      </c>
      <c r="O20" s="115">
        <v>0</v>
      </c>
      <c r="P20" s="115">
        <v>0</v>
      </c>
      <c r="Q20" s="115">
        <v>0</v>
      </c>
      <c r="R20" s="115">
        <v>0</v>
      </c>
      <c r="S20" s="115">
        <v>0</v>
      </c>
      <c r="T20" s="115">
        <v>0</v>
      </c>
      <c r="U20" s="115">
        <v>0</v>
      </c>
      <c r="V20" s="115">
        <v>14850</v>
      </c>
    </row>
    <row r="21" spans="1:22" x14ac:dyDescent="0.3">
      <c r="A21" s="112">
        <v>2132</v>
      </c>
      <c r="B21" s="108" t="s">
        <v>422</v>
      </c>
      <c r="C21" s="114" t="s">
        <v>478</v>
      </c>
      <c r="D21" s="114" t="s">
        <v>440</v>
      </c>
      <c r="E21" s="114" t="s">
        <v>425</v>
      </c>
      <c r="F21" s="114" t="s">
        <v>426</v>
      </c>
      <c r="G21" s="114" t="s">
        <v>427</v>
      </c>
      <c r="H21" s="114" t="s">
        <v>428</v>
      </c>
      <c r="I21" s="114" t="s">
        <v>479</v>
      </c>
      <c r="J21" s="115">
        <v>4730</v>
      </c>
      <c r="K21" s="115">
        <v>4730</v>
      </c>
      <c r="L21" s="115">
        <v>4730</v>
      </c>
      <c r="M21" s="115">
        <v>0</v>
      </c>
      <c r="N21" s="115">
        <v>0</v>
      </c>
      <c r="O21" s="115">
        <v>0</v>
      </c>
      <c r="P21" s="115">
        <v>0</v>
      </c>
      <c r="Q21" s="115">
        <v>0</v>
      </c>
      <c r="R21" s="115">
        <v>0</v>
      </c>
      <c r="S21" s="115">
        <v>0</v>
      </c>
      <c r="T21" s="115">
        <v>0</v>
      </c>
      <c r="U21" s="115">
        <v>0</v>
      </c>
      <c r="V21" s="115">
        <v>14190</v>
      </c>
    </row>
    <row r="22" spans="1:22" x14ac:dyDescent="0.3">
      <c r="A22" s="112">
        <v>2133</v>
      </c>
      <c r="B22" s="108" t="s">
        <v>422</v>
      </c>
      <c r="C22" s="114" t="s">
        <v>481</v>
      </c>
      <c r="D22" s="114" t="s">
        <v>440</v>
      </c>
      <c r="E22" s="114" t="s">
        <v>425</v>
      </c>
      <c r="F22" s="114" t="s">
        <v>426</v>
      </c>
      <c r="G22" s="114" t="s">
        <v>427</v>
      </c>
      <c r="H22" s="114" t="s">
        <v>428</v>
      </c>
      <c r="I22" s="114" t="s">
        <v>482</v>
      </c>
      <c r="J22" s="115">
        <v>2200</v>
      </c>
      <c r="K22" s="115">
        <v>2200</v>
      </c>
      <c r="L22" s="115">
        <v>2200</v>
      </c>
      <c r="M22" s="115">
        <v>0</v>
      </c>
      <c r="N22" s="115">
        <v>0</v>
      </c>
      <c r="O22" s="115">
        <v>0</v>
      </c>
      <c r="P22" s="115">
        <v>0</v>
      </c>
      <c r="Q22" s="115">
        <v>0</v>
      </c>
      <c r="R22" s="115">
        <v>0</v>
      </c>
      <c r="S22" s="115">
        <v>0</v>
      </c>
      <c r="T22" s="115">
        <v>0</v>
      </c>
      <c r="U22" s="115">
        <v>0</v>
      </c>
      <c r="V22" s="115">
        <v>6600</v>
      </c>
    </row>
    <row r="23" spans="1:22" x14ac:dyDescent="0.3">
      <c r="A23" s="112">
        <v>2134</v>
      </c>
      <c r="B23" s="108" t="s">
        <v>422</v>
      </c>
      <c r="C23" s="114" t="s">
        <v>484</v>
      </c>
      <c r="D23" s="114" t="s">
        <v>440</v>
      </c>
      <c r="E23" s="114" t="s">
        <v>425</v>
      </c>
      <c r="F23" s="114" t="s">
        <v>426</v>
      </c>
      <c r="G23" s="114" t="s">
        <v>427</v>
      </c>
      <c r="H23" s="114" t="s">
        <v>428</v>
      </c>
      <c r="I23" s="114" t="s">
        <v>485</v>
      </c>
      <c r="J23" s="115">
        <v>1430</v>
      </c>
      <c r="K23" s="115">
        <v>1430</v>
      </c>
      <c r="L23" s="115">
        <v>1430</v>
      </c>
      <c r="M23" s="115">
        <v>0</v>
      </c>
      <c r="N23" s="115">
        <v>0</v>
      </c>
      <c r="O23" s="115">
        <v>0</v>
      </c>
      <c r="P23" s="115">
        <v>0</v>
      </c>
      <c r="Q23" s="115">
        <v>0</v>
      </c>
      <c r="R23" s="115">
        <v>0</v>
      </c>
      <c r="S23" s="115">
        <v>0</v>
      </c>
      <c r="T23" s="115">
        <v>0</v>
      </c>
      <c r="U23" s="115">
        <v>0</v>
      </c>
      <c r="V23" s="115">
        <v>4290</v>
      </c>
    </row>
    <row r="24" spans="1:22" x14ac:dyDescent="0.3">
      <c r="A24" s="112">
        <v>2135</v>
      </c>
      <c r="B24" s="108" t="s">
        <v>422</v>
      </c>
      <c r="C24" s="114" t="s">
        <v>486</v>
      </c>
      <c r="D24" s="114" t="s">
        <v>440</v>
      </c>
      <c r="E24" s="114" t="s">
        <v>425</v>
      </c>
      <c r="F24" s="114" t="s">
        <v>426</v>
      </c>
      <c r="G24" s="114" t="s">
        <v>427</v>
      </c>
      <c r="H24" s="114" t="s">
        <v>428</v>
      </c>
      <c r="I24" s="114" t="s">
        <v>487</v>
      </c>
      <c r="J24" s="115">
        <v>2200</v>
      </c>
      <c r="K24" s="115">
        <v>2200</v>
      </c>
      <c r="L24" s="115">
        <v>2200</v>
      </c>
      <c r="M24" s="115">
        <v>0</v>
      </c>
      <c r="N24" s="115">
        <v>0</v>
      </c>
      <c r="O24" s="115">
        <v>0</v>
      </c>
      <c r="P24" s="115">
        <v>0</v>
      </c>
      <c r="Q24" s="115">
        <v>0</v>
      </c>
      <c r="R24" s="115">
        <v>0</v>
      </c>
      <c r="S24" s="115">
        <v>0</v>
      </c>
      <c r="T24" s="115">
        <v>0</v>
      </c>
      <c r="U24" s="115">
        <v>0</v>
      </c>
      <c r="V24" s="115">
        <v>6600</v>
      </c>
    </row>
    <row r="25" spans="1:22" x14ac:dyDescent="0.3">
      <c r="A25" s="112">
        <v>2136</v>
      </c>
      <c r="B25" s="108" t="s">
        <v>422</v>
      </c>
      <c r="C25" s="114" t="s">
        <v>489</v>
      </c>
      <c r="D25" s="114" t="s">
        <v>440</v>
      </c>
      <c r="E25" s="114" t="s">
        <v>425</v>
      </c>
      <c r="F25" s="114" t="s">
        <v>426</v>
      </c>
      <c r="G25" s="114" t="s">
        <v>427</v>
      </c>
      <c r="H25" s="114" t="s">
        <v>428</v>
      </c>
      <c r="I25" s="114" t="s">
        <v>490</v>
      </c>
      <c r="J25" s="115">
        <v>1540</v>
      </c>
      <c r="K25" s="115">
        <v>1540</v>
      </c>
      <c r="L25" s="115">
        <v>1540</v>
      </c>
      <c r="M25" s="115">
        <v>0</v>
      </c>
      <c r="N25" s="115">
        <v>0</v>
      </c>
      <c r="O25" s="115">
        <v>0</v>
      </c>
      <c r="P25" s="115">
        <v>0</v>
      </c>
      <c r="Q25" s="115">
        <v>0</v>
      </c>
      <c r="R25" s="115">
        <v>0</v>
      </c>
      <c r="S25" s="115">
        <v>0</v>
      </c>
      <c r="T25" s="115">
        <v>0</v>
      </c>
      <c r="U25" s="115">
        <v>0</v>
      </c>
      <c r="V25" s="115">
        <v>4620</v>
      </c>
    </row>
    <row r="26" spans="1:22" x14ac:dyDescent="0.3">
      <c r="A26" s="112">
        <v>2137</v>
      </c>
      <c r="B26" s="108" t="s">
        <v>422</v>
      </c>
      <c r="C26" s="114" t="s">
        <v>491</v>
      </c>
      <c r="D26" s="114" t="s">
        <v>440</v>
      </c>
      <c r="E26" s="114" t="s">
        <v>425</v>
      </c>
      <c r="F26" s="114" t="s">
        <v>426</v>
      </c>
      <c r="G26" s="114" t="s">
        <v>427</v>
      </c>
      <c r="H26" s="114" t="s">
        <v>428</v>
      </c>
      <c r="I26" s="114" t="s">
        <v>492</v>
      </c>
      <c r="J26" s="115">
        <v>1650</v>
      </c>
      <c r="K26" s="115">
        <v>1650</v>
      </c>
      <c r="L26" s="115">
        <v>1650</v>
      </c>
      <c r="M26" s="115">
        <v>0</v>
      </c>
      <c r="N26" s="115">
        <v>0</v>
      </c>
      <c r="O26" s="115">
        <v>0</v>
      </c>
      <c r="P26" s="115">
        <v>0</v>
      </c>
      <c r="Q26" s="115">
        <v>0</v>
      </c>
      <c r="R26" s="115">
        <v>0</v>
      </c>
      <c r="S26" s="115">
        <v>0</v>
      </c>
      <c r="T26" s="115">
        <v>0</v>
      </c>
      <c r="U26" s="115">
        <v>0</v>
      </c>
      <c r="V26" s="115">
        <v>4950</v>
      </c>
    </row>
    <row r="27" spans="1:22" x14ac:dyDescent="0.3">
      <c r="A27" s="112">
        <v>2138</v>
      </c>
      <c r="B27" s="108" t="s">
        <v>422</v>
      </c>
      <c r="C27" s="114" t="s">
        <v>494</v>
      </c>
      <c r="D27" s="114" t="s">
        <v>440</v>
      </c>
      <c r="E27" s="114" t="s">
        <v>425</v>
      </c>
      <c r="F27" s="114" t="s">
        <v>426</v>
      </c>
      <c r="G27" s="114" t="s">
        <v>427</v>
      </c>
      <c r="H27" s="114" t="s">
        <v>428</v>
      </c>
      <c r="I27" s="114" t="s">
        <v>495</v>
      </c>
      <c r="J27" s="115">
        <v>3190</v>
      </c>
      <c r="K27" s="115">
        <v>3190</v>
      </c>
      <c r="L27" s="115">
        <v>3190</v>
      </c>
      <c r="M27" s="115">
        <v>0</v>
      </c>
      <c r="N27" s="115">
        <v>0</v>
      </c>
      <c r="O27" s="115">
        <v>0</v>
      </c>
      <c r="P27" s="115">
        <v>0</v>
      </c>
      <c r="Q27" s="115">
        <v>0</v>
      </c>
      <c r="R27" s="115">
        <v>0</v>
      </c>
      <c r="S27" s="115">
        <v>0</v>
      </c>
      <c r="T27" s="115">
        <v>0</v>
      </c>
      <c r="U27" s="115">
        <v>0</v>
      </c>
      <c r="V27" s="115">
        <v>9570</v>
      </c>
    </row>
    <row r="28" spans="1:22" x14ac:dyDescent="0.3">
      <c r="A28" s="112">
        <v>2139</v>
      </c>
      <c r="B28" s="108" t="s">
        <v>422</v>
      </c>
      <c r="C28" s="114" t="s">
        <v>497</v>
      </c>
      <c r="D28" s="114" t="s">
        <v>440</v>
      </c>
      <c r="E28" s="114" t="s">
        <v>425</v>
      </c>
      <c r="F28" s="114" t="s">
        <v>426</v>
      </c>
      <c r="G28" s="114" t="s">
        <v>427</v>
      </c>
      <c r="H28" s="114" t="s">
        <v>428</v>
      </c>
      <c r="I28" s="114" t="s">
        <v>498</v>
      </c>
      <c r="J28" s="115">
        <v>3740</v>
      </c>
      <c r="K28" s="115">
        <v>3740</v>
      </c>
      <c r="L28" s="115">
        <v>3740</v>
      </c>
      <c r="M28" s="115">
        <v>0</v>
      </c>
      <c r="N28" s="115">
        <v>0</v>
      </c>
      <c r="O28" s="115">
        <v>0</v>
      </c>
      <c r="P28" s="115">
        <v>0</v>
      </c>
      <c r="Q28" s="115">
        <v>0</v>
      </c>
      <c r="R28" s="115">
        <v>0</v>
      </c>
      <c r="S28" s="115">
        <v>0</v>
      </c>
      <c r="T28" s="115">
        <v>0</v>
      </c>
      <c r="U28" s="115">
        <v>0</v>
      </c>
      <c r="V28" s="115">
        <v>11220</v>
      </c>
    </row>
    <row r="29" spans="1:22" x14ac:dyDescent="0.3">
      <c r="A29" s="112">
        <v>2142</v>
      </c>
      <c r="B29" s="108" t="s">
        <v>422</v>
      </c>
      <c r="C29" s="114" t="s">
        <v>499</v>
      </c>
      <c r="D29" s="114" t="s">
        <v>440</v>
      </c>
      <c r="E29" s="114" t="s">
        <v>425</v>
      </c>
      <c r="F29" s="114" t="s">
        <v>426</v>
      </c>
      <c r="G29" s="114" t="s">
        <v>427</v>
      </c>
      <c r="H29" s="114" t="s">
        <v>428</v>
      </c>
      <c r="I29" s="114" t="s">
        <v>500</v>
      </c>
      <c r="J29" s="115">
        <v>2640</v>
      </c>
      <c r="K29" s="115">
        <v>2640</v>
      </c>
      <c r="L29" s="115">
        <v>2640</v>
      </c>
      <c r="M29" s="115">
        <v>0</v>
      </c>
      <c r="N29" s="115">
        <v>0</v>
      </c>
      <c r="O29" s="115">
        <v>0</v>
      </c>
      <c r="P29" s="115">
        <v>0</v>
      </c>
      <c r="Q29" s="115">
        <v>0</v>
      </c>
      <c r="R29" s="115">
        <v>0</v>
      </c>
      <c r="S29" s="115">
        <v>0</v>
      </c>
      <c r="T29" s="115">
        <v>0</v>
      </c>
      <c r="U29" s="115">
        <v>0</v>
      </c>
      <c r="V29" s="115">
        <v>7920</v>
      </c>
    </row>
    <row r="30" spans="1:22" x14ac:dyDescent="0.3">
      <c r="A30" s="112">
        <v>2147</v>
      </c>
      <c r="B30" s="108" t="s">
        <v>422</v>
      </c>
      <c r="C30" s="114" t="s">
        <v>502</v>
      </c>
      <c r="D30" s="114" t="s">
        <v>440</v>
      </c>
      <c r="E30" s="114" t="s">
        <v>425</v>
      </c>
      <c r="F30" s="114" t="s">
        <v>426</v>
      </c>
      <c r="G30" s="114" t="s">
        <v>427</v>
      </c>
      <c r="H30" s="114" t="s">
        <v>428</v>
      </c>
      <c r="I30" s="114" t="s">
        <v>503</v>
      </c>
      <c r="J30" s="115">
        <v>770</v>
      </c>
      <c r="K30" s="115">
        <v>770</v>
      </c>
      <c r="L30" s="115">
        <v>770</v>
      </c>
      <c r="M30" s="115">
        <v>0</v>
      </c>
      <c r="N30" s="115">
        <v>0</v>
      </c>
      <c r="O30" s="115">
        <v>0</v>
      </c>
      <c r="P30" s="115">
        <v>0</v>
      </c>
      <c r="Q30" s="115">
        <v>0</v>
      </c>
      <c r="R30" s="115">
        <v>0</v>
      </c>
      <c r="S30" s="115">
        <v>0</v>
      </c>
      <c r="T30" s="115">
        <v>0</v>
      </c>
      <c r="U30" s="115">
        <v>0</v>
      </c>
      <c r="V30" s="115">
        <v>2310</v>
      </c>
    </row>
    <row r="31" spans="1:22" x14ac:dyDescent="0.3">
      <c r="A31" s="112">
        <v>2148</v>
      </c>
      <c r="B31" s="108" t="s">
        <v>422</v>
      </c>
      <c r="C31" s="114" t="s">
        <v>504</v>
      </c>
      <c r="D31" s="114" t="s">
        <v>440</v>
      </c>
      <c r="E31" s="114" t="s">
        <v>425</v>
      </c>
      <c r="F31" s="114" t="s">
        <v>426</v>
      </c>
      <c r="G31" s="114" t="s">
        <v>427</v>
      </c>
      <c r="H31" s="114" t="s">
        <v>428</v>
      </c>
      <c r="I31" s="114" t="s">
        <v>505</v>
      </c>
      <c r="J31" s="115">
        <v>1980</v>
      </c>
      <c r="K31" s="115">
        <v>1980</v>
      </c>
      <c r="L31" s="115">
        <v>1980</v>
      </c>
      <c r="M31" s="115">
        <v>0</v>
      </c>
      <c r="N31" s="115">
        <v>0</v>
      </c>
      <c r="O31" s="115">
        <v>0</v>
      </c>
      <c r="P31" s="115">
        <v>0</v>
      </c>
      <c r="Q31" s="115">
        <v>0</v>
      </c>
      <c r="R31" s="115">
        <v>0</v>
      </c>
      <c r="S31" s="115">
        <v>0</v>
      </c>
      <c r="T31" s="115">
        <v>0</v>
      </c>
      <c r="U31" s="115">
        <v>0</v>
      </c>
      <c r="V31" s="115">
        <v>5940</v>
      </c>
    </row>
    <row r="32" spans="1:22" x14ac:dyDescent="0.3">
      <c r="A32" s="112">
        <v>2155</v>
      </c>
      <c r="B32" s="108" t="s">
        <v>422</v>
      </c>
      <c r="C32" s="114" t="s">
        <v>506</v>
      </c>
      <c r="D32" s="114" t="s">
        <v>440</v>
      </c>
      <c r="E32" s="114" t="s">
        <v>425</v>
      </c>
      <c r="F32" s="114" t="s">
        <v>426</v>
      </c>
      <c r="G32" s="114" t="s">
        <v>427</v>
      </c>
      <c r="H32" s="114" t="s">
        <v>428</v>
      </c>
      <c r="I32" s="114" t="s">
        <v>507</v>
      </c>
      <c r="J32" s="115">
        <v>3740</v>
      </c>
      <c r="K32" s="115">
        <v>3740</v>
      </c>
      <c r="L32" s="115">
        <v>3740</v>
      </c>
      <c r="M32" s="115">
        <v>0</v>
      </c>
      <c r="N32" s="115">
        <v>0</v>
      </c>
      <c r="O32" s="115">
        <v>0</v>
      </c>
      <c r="P32" s="115">
        <v>0</v>
      </c>
      <c r="Q32" s="115">
        <v>0</v>
      </c>
      <c r="R32" s="115">
        <v>0</v>
      </c>
      <c r="S32" s="115">
        <v>0</v>
      </c>
      <c r="T32" s="115">
        <v>0</v>
      </c>
      <c r="U32" s="115">
        <v>0</v>
      </c>
      <c r="V32" s="115">
        <v>11220</v>
      </c>
    </row>
    <row r="33" spans="1:22" x14ac:dyDescent="0.3">
      <c r="A33" s="112">
        <v>2156</v>
      </c>
      <c r="B33" s="108" t="s">
        <v>422</v>
      </c>
      <c r="C33" s="114" t="s">
        <v>508</v>
      </c>
      <c r="D33" s="114" t="s">
        <v>440</v>
      </c>
      <c r="E33" s="114" t="s">
        <v>425</v>
      </c>
      <c r="F33" s="114" t="s">
        <v>426</v>
      </c>
      <c r="G33" s="114" t="s">
        <v>427</v>
      </c>
      <c r="H33" s="114" t="s">
        <v>428</v>
      </c>
      <c r="I33" s="114" t="s">
        <v>509</v>
      </c>
      <c r="J33" s="115">
        <v>7370</v>
      </c>
      <c r="K33" s="115">
        <v>7370</v>
      </c>
      <c r="L33" s="115">
        <v>7370</v>
      </c>
      <c r="M33" s="115">
        <v>0</v>
      </c>
      <c r="N33" s="115">
        <v>0</v>
      </c>
      <c r="O33" s="115">
        <v>0</v>
      </c>
      <c r="P33" s="115">
        <v>0</v>
      </c>
      <c r="Q33" s="115">
        <v>0</v>
      </c>
      <c r="R33" s="115">
        <v>0</v>
      </c>
      <c r="S33" s="115">
        <v>0</v>
      </c>
      <c r="T33" s="115">
        <v>0</v>
      </c>
      <c r="U33" s="115">
        <v>0</v>
      </c>
      <c r="V33" s="115">
        <v>22110</v>
      </c>
    </row>
    <row r="34" spans="1:22" x14ac:dyDescent="0.3">
      <c r="A34" s="112">
        <v>2161</v>
      </c>
      <c r="B34" s="108" t="s">
        <v>422</v>
      </c>
      <c r="C34" s="114" t="s">
        <v>511</v>
      </c>
      <c r="D34" s="114" t="s">
        <v>434</v>
      </c>
      <c r="E34" s="114" t="s">
        <v>425</v>
      </c>
      <c r="F34" s="114" t="s">
        <v>426</v>
      </c>
      <c r="G34" s="114" t="s">
        <v>427</v>
      </c>
      <c r="H34" s="114" t="s">
        <v>428</v>
      </c>
      <c r="I34" s="114" t="s">
        <v>512</v>
      </c>
      <c r="J34" s="115">
        <v>1210</v>
      </c>
      <c r="K34" s="115">
        <v>1210</v>
      </c>
      <c r="L34" s="115">
        <v>1210</v>
      </c>
      <c r="M34" s="115">
        <v>0</v>
      </c>
      <c r="N34" s="115">
        <v>0</v>
      </c>
      <c r="O34" s="115">
        <v>0</v>
      </c>
      <c r="P34" s="115">
        <v>0</v>
      </c>
      <c r="Q34" s="115">
        <v>0</v>
      </c>
      <c r="R34" s="115">
        <v>0</v>
      </c>
      <c r="S34" s="115">
        <v>0</v>
      </c>
      <c r="T34" s="115">
        <v>0</v>
      </c>
      <c r="U34" s="115">
        <v>0</v>
      </c>
      <c r="V34" s="115">
        <v>3630</v>
      </c>
    </row>
    <row r="35" spans="1:22" x14ac:dyDescent="0.3">
      <c r="A35" s="112">
        <v>2163</v>
      </c>
      <c r="B35" s="108" t="s">
        <v>422</v>
      </c>
      <c r="C35" s="114" t="s">
        <v>514</v>
      </c>
      <c r="D35" s="114" t="s">
        <v>434</v>
      </c>
      <c r="E35" s="114" t="s">
        <v>425</v>
      </c>
      <c r="F35" s="114" t="s">
        <v>426</v>
      </c>
      <c r="G35" s="114" t="s">
        <v>427</v>
      </c>
      <c r="H35" s="114" t="s">
        <v>428</v>
      </c>
      <c r="I35" s="114" t="s">
        <v>515</v>
      </c>
      <c r="J35" s="115">
        <v>2090</v>
      </c>
      <c r="K35" s="115">
        <v>2090</v>
      </c>
      <c r="L35" s="115">
        <v>2090</v>
      </c>
      <c r="M35" s="115">
        <v>0</v>
      </c>
      <c r="N35" s="115">
        <v>0</v>
      </c>
      <c r="O35" s="115">
        <v>0</v>
      </c>
      <c r="P35" s="115">
        <v>0</v>
      </c>
      <c r="Q35" s="115">
        <v>0</v>
      </c>
      <c r="R35" s="115">
        <v>0</v>
      </c>
      <c r="S35" s="115">
        <v>0</v>
      </c>
      <c r="T35" s="115">
        <v>0</v>
      </c>
      <c r="U35" s="115">
        <v>0</v>
      </c>
      <c r="V35" s="115">
        <v>6270</v>
      </c>
    </row>
    <row r="36" spans="1:22" x14ac:dyDescent="0.3">
      <c r="A36" s="112">
        <v>2164</v>
      </c>
      <c r="B36" s="108" t="s">
        <v>422</v>
      </c>
      <c r="C36" s="114" t="s">
        <v>516</v>
      </c>
      <c r="D36" s="114" t="s">
        <v>440</v>
      </c>
      <c r="E36" s="114" t="s">
        <v>425</v>
      </c>
      <c r="F36" s="114" t="s">
        <v>426</v>
      </c>
      <c r="G36" s="114" t="s">
        <v>427</v>
      </c>
      <c r="H36" s="114" t="s">
        <v>428</v>
      </c>
      <c r="I36" s="114" t="s">
        <v>517</v>
      </c>
      <c r="J36" s="115">
        <v>2860</v>
      </c>
      <c r="K36" s="115">
        <v>2860</v>
      </c>
      <c r="L36" s="115">
        <v>2860</v>
      </c>
      <c r="M36" s="115">
        <v>0</v>
      </c>
      <c r="N36" s="115">
        <v>0</v>
      </c>
      <c r="O36" s="115">
        <v>0</v>
      </c>
      <c r="P36" s="115">
        <v>0</v>
      </c>
      <c r="Q36" s="115">
        <v>0</v>
      </c>
      <c r="R36" s="115">
        <v>0</v>
      </c>
      <c r="S36" s="115">
        <v>0</v>
      </c>
      <c r="T36" s="115">
        <v>0</v>
      </c>
      <c r="U36" s="115">
        <v>0</v>
      </c>
      <c r="V36" s="115">
        <v>8580</v>
      </c>
    </row>
    <row r="37" spans="1:22" x14ac:dyDescent="0.3">
      <c r="A37" s="112">
        <v>2165</v>
      </c>
      <c r="B37" s="108" t="s">
        <v>422</v>
      </c>
      <c r="C37" s="114" t="s">
        <v>518</v>
      </c>
      <c r="D37" s="114" t="s">
        <v>434</v>
      </c>
      <c r="E37" s="114" t="s">
        <v>425</v>
      </c>
      <c r="F37" s="114" t="s">
        <v>426</v>
      </c>
      <c r="G37" s="114" t="s">
        <v>427</v>
      </c>
      <c r="H37" s="114" t="s">
        <v>428</v>
      </c>
      <c r="I37" s="114" t="s">
        <v>519</v>
      </c>
      <c r="J37" s="115">
        <v>2640</v>
      </c>
      <c r="K37" s="115">
        <v>2640</v>
      </c>
      <c r="L37" s="115">
        <v>2640</v>
      </c>
      <c r="M37" s="115">
        <v>0</v>
      </c>
      <c r="N37" s="115">
        <v>0</v>
      </c>
      <c r="O37" s="115">
        <v>0</v>
      </c>
      <c r="P37" s="115">
        <v>0</v>
      </c>
      <c r="Q37" s="115">
        <v>0</v>
      </c>
      <c r="R37" s="115">
        <v>0</v>
      </c>
      <c r="S37" s="115">
        <v>0</v>
      </c>
      <c r="T37" s="115">
        <v>0</v>
      </c>
      <c r="U37" s="115">
        <v>0</v>
      </c>
      <c r="V37" s="115">
        <v>7920</v>
      </c>
    </row>
    <row r="38" spans="1:22" x14ac:dyDescent="0.3">
      <c r="A38" s="112">
        <v>2166</v>
      </c>
      <c r="B38" s="108" t="s">
        <v>422</v>
      </c>
      <c r="C38" s="114" t="s">
        <v>521</v>
      </c>
      <c r="D38" s="114" t="s">
        <v>434</v>
      </c>
      <c r="E38" s="114" t="s">
        <v>425</v>
      </c>
      <c r="F38" s="114" t="s">
        <v>426</v>
      </c>
      <c r="G38" s="114" t="s">
        <v>427</v>
      </c>
      <c r="H38" s="114" t="s">
        <v>428</v>
      </c>
      <c r="I38" s="114" t="s">
        <v>522</v>
      </c>
      <c r="J38" s="115">
        <v>770</v>
      </c>
      <c r="K38" s="115">
        <v>770</v>
      </c>
      <c r="L38" s="115">
        <v>770</v>
      </c>
      <c r="M38" s="115">
        <v>0</v>
      </c>
      <c r="N38" s="115">
        <v>0</v>
      </c>
      <c r="O38" s="115">
        <v>0</v>
      </c>
      <c r="P38" s="115">
        <v>0</v>
      </c>
      <c r="Q38" s="115">
        <v>0</v>
      </c>
      <c r="R38" s="115">
        <v>0</v>
      </c>
      <c r="S38" s="115">
        <v>0</v>
      </c>
      <c r="T38" s="115">
        <v>0</v>
      </c>
      <c r="U38" s="115">
        <v>0</v>
      </c>
      <c r="V38" s="115">
        <v>2310</v>
      </c>
    </row>
    <row r="39" spans="1:22" x14ac:dyDescent="0.3">
      <c r="A39" s="112">
        <v>2167</v>
      </c>
      <c r="B39" s="108" t="s">
        <v>422</v>
      </c>
      <c r="C39" s="114" t="s">
        <v>523</v>
      </c>
      <c r="D39" s="114" t="s">
        <v>440</v>
      </c>
      <c r="E39" s="114" t="s">
        <v>425</v>
      </c>
      <c r="F39" s="114" t="s">
        <v>426</v>
      </c>
      <c r="G39" s="114" t="s">
        <v>427</v>
      </c>
      <c r="H39" s="114" t="s">
        <v>428</v>
      </c>
      <c r="I39" s="114" t="s">
        <v>524</v>
      </c>
      <c r="J39" s="115">
        <v>220</v>
      </c>
      <c r="K39" s="115">
        <v>220</v>
      </c>
      <c r="L39" s="115">
        <v>220</v>
      </c>
      <c r="M39" s="115">
        <v>0</v>
      </c>
      <c r="N39" s="115">
        <v>0</v>
      </c>
      <c r="O39" s="115">
        <v>0</v>
      </c>
      <c r="P39" s="115">
        <v>0</v>
      </c>
      <c r="Q39" s="115">
        <v>0</v>
      </c>
      <c r="R39" s="115">
        <v>0</v>
      </c>
      <c r="S39" s="115">
        <v>0</v>
      </c>
      <c r="T39" s="115">
        <v>0</v>
      </c>
      <c r="U39" s="115">
        <v>0</v>
      </c>
      <c r="V39" s="115">
        <v>660</v>
      </c>
    </row>
    <row r="40" spans="1:22" x14ac:dyDescent="0.3">
      <c r="A40" s="112">
        <v>2168</v>
      </c>
      <c r="B40" s="108" t="s">
        <v>422</v>
      </c>
      <c r="C40" s="114" t="s">
        <v>525</v>
      </c>
      <c r="D40" s="114" t="s">
        <v>434</v>
      </c>
      <c r="E40" s="114" t="s">
        <v>425</v>
      </c>
      <c r="F40" s="114" t="s">
        <v>426</v>
      </c>
      <c r="G40" s="114" t="s">
        <v>427</v>
      </c>
      <c r="H40" s="114" t="s">
        <v>428</v>
      </c>
      <c r="I40" s="114" t="s">
        <v>526</v>
      </c>
      <c r="J40" s="115">
        <v>3630</v>
      </c>
      <c r="K40" s="115">
        <v>3630</v>
      </c>
      <c r="L40" s="115">
        <v>3630</v>
      </c>
      <c r="M40" s="115">
        <v>0</v>
      </c>
      <c r="N40" s="115">
        <v>0</v>
      </c>
      <c r="O40" s="115">
        <v>0</v>
      </c>
      <c r="P40" s="115">
        <v>0</v>
      </c>
      <c r="Q40" s="115">
        <v>0</v>
      </c>
      <c r="R40" s="115">
        <v>0</v>
      </c>
      <c r="S40" s="115">
        <v>0</v>
      </c>
      <c r="T40" s="115">
        <v>0</v>
      </c>
      <c r="U40" s="115">
        <v>0</v>
      </c>
      <c r="V40" s="115">
        <v>10890</v>
      </c>
    </row>
    <row r="41" spans="1:22" x14ac:dyDescent="0.3">
      <c r="A41" s="112">
        <v>2169</v>
      </c>
      <c r="B41" s="108" t="s">
        <v>422</v>
      </c>
      <c r="C41" s="114" t="s">
        <v>528</v>
      </c>
      <c r="D41" s="114" t="s">
        <v>434</v>
      </c>
      <c r="E41" s="114" t="s">
        <v>425</v>
      </c>
      <c r="F41" s="114" t="s">
        <v>426</v>
      </c>
      <c r="G41" s="114" t="s">
        <v>427</v>
      </c>
      <c r="H41" s="114" t="s">
        <v>428</v>
      </c>
      <c r="I41" s="114" t="s">
        <v>529</v>
      </c>
      <c r="J41" s="115">
        <v>1870</v>
      </c>
      <c r="K41" s="115">
        <v>1870</v>
      </c>
      <c r="L41" s="115">
        <v>1870</v>
      </c>
      <c r="M41" s="115">
        <v>0</v>
      </c>
      <c r="N41" s="115">
        <v>0</v>
      </c>
      <c r="O41" s="115">
        <v>0</v>
      </c>
      <c r="P41" s="115">
        <v>0</v>
      </c>
      <c r="Q41" s="115">
        <v>0</v>
      </c>
      <c r="R41" s="115">
        <v>0</v>
      </c>
      <c r="S41" s="115">
        <v>0</v>
      </c>
      <c r="T41" s="115">
        <v>0</v>
      </c>
      <c r="U41" s="115">
        <v>0</v>
      </c>
      <c r="V41" s="115">
        <v>5610</v>
      </c>
    </row>
    <row r="42" spans="1:22" x14ac:dyDescent="0.3">
      <c r="A42" s="112">
        <v>2171</v>
      </c>
      <c r="B42" s="108" t="s">
        <v>422</v>
      </c>
      <c r="C42" s="114" t="s">
        <v>531</v>
      </c>
      <c r="D42" s="114" t="s">
        <v>434</v>
      </c>
      <c r="E42" s="114" t="s">
        <v>425</v>
      </c>
      <c r="F42" s="114" t="s">
        <v>426</v>
      </c>
      <c r="G42" s="114" t="s">
        <v>427</v>
      </c>
      <c r="H42" s="114" t="s">
        <v>428</v>
      </c>
      <c r="I42" s="114" t="s">
        <v>532</v>
      </c>
      <c r="J42" s="115">
        <v>6160</v>
      </c>
      <c r="K42" s="115">
        <v>6160</v>
      </c>
      <c r="L42" s="115">
        <v>6160</v>
      </c>
      <c r="M42" s="115">
        <v>0</v>
      </c>
      <c r="N42" s="115">
        <v>0</v>
      </c>
      <c r="O42" s="115">
        <v>0</v>
      </c>
      <c r="P42" s="115">
        <v>0</v>
      </c>
      <c r="Q42" s="115">
        <v>0</v>
      </c>
      <c r="R42" s="115">
        <v>0</v>
      </c>
      <c r="S42" s="115">
        <v>0</v>
      </c>
      <c r="T42" s="115">
        <v>0</v>
      </c>
      <c r="U42" s="115">
        <v>0</v>
      </c>
      <c r="V42" s="115">
        <v>18480</v>
      </c>
    </row>
    <row r="43" spans="1:22" x14ac:dyDescent="0.3">
      <c r="A43" s="112">
        <v>2172</v>
      </c>
      <c r="B43" s="108" t="s">
        <v>422</v>
      </c>
      <c r="C43" s="114" t="s">
        <v>533</v>
      </c>
      <c r="D43" s="114" t="s">
        <v>434</v>
      </c>
      <c r="E43" s="114" t="s">
        <v>425</v>
      </c>
      <c r="F43" s="114" t="s">
        <v>426</v>
      </c>
      <c r="G43" s="114" t="s">
        <v>427</v>
      </c>
      <c r="H43" s="114" t="s">
        <v>428</v>
      </c>
      <c r="I43" s="114" t="s">
        <v>534</v>
      </c>
      <c r="J43" s="115">
        <v>6380</v>
      </c>
      <c r="K43" s="115">
        <v>6380</v>
      </c>
      <c r="L43" s="115">
        <v>6380</v>
      </c>
      <c r="M43" s="115">
        <v>0</v>
      </c>
      <c r="N43" s="115">
        <v>0</v>
      </c>
      <c r="O43" s="115">
        <v>0</v>
      </c>
      <c r="P43" s="115">
        <v>0</v>
      </c>
      <c r="Q43" s="115">
        <v>0</v>
      </c>
      <c r="R43" s="115">
        <v>0</v>
      </c>
      <c r="S43" s="115">
        <v>0</v>
      </c>
      <c r="T43" s="115">
        <v>0</v>
      </c>
      <c r="U43" s="115">
        <v>0</v>
      </c>
      <c r="V43" s="115">
        <v>19140</v>
      </c>
    </row>
    <row r="44" spans="1:22" x14ac:dyDescent="0.3">
      <c r="A44" s="112">
        <v>2175</v>
      </c>
      <c r="B44" s="108" t="s">
        <v>422</v>
      </c>
      <c r="C44" s="114" t="s">
        <v>536</v>
      </c>
      <c r="D44" s="114" t="s">
        <v>434</v>
      </c>
      <c r="E44" s="114" t="s">
        <v>425</v>
      </c>
      <c r="F44" s="114" t="s">
        <v>426</v>
      </c>
      <c r="G44" s="114" t="s">
        <v>427</v>
      </c>
      <c r="H44" s="114" t="s">
        <v>428</v>
      </c>
      <c r="I44" s="114" t="s">
        <v>537</v>
      </c>
      <c r="J44" s="115">
        <v>8580</v>
      </c>
      <c r="K44" s="115">
        <v>8580</v>
      </c>
      <c r="L44" s="115">
        <v>8580</v>
      </c>
      <c r="M44" s="115">
        <v>0</v>
      </c>
      <c r="N44" s="115">
        <v>0</v>
      </c>
      <c r="O44" s="115">
        <v>0</v>
      </c>
      <c r="P44" s="115">
        <v>0</v>
      </c>
      <c r="Q44" s="115">
        <v>0</v>
      </c>
      <c r="R44" s="115">
        <v>0</v>
      </c>
      <c r="S44" s="115">
        <v>0</v>
      </c>
      <c r="T44" s="115">
        <v>0</v>
      </c>
      <c r="U44" s="115">
        <v>0</v>
      </c>
      <c r="V44" s="115">
        <v>25740</v>
      </c>
    </row>
    <row r="45" spans="1:22" x14ac:dyDescent="0.3">
      <c r="A45" s="112">
        <v>2176</v>
      </c>
      <c r="B45" s="108" t="s">
        <v>422</v>
      </c>
      <c r="C45" s="114" t="s">
        <v>539</v>
      </c>
      <c r="D45" s="114" t="s">
        <v>434</v>
      </c>
      <c r="E45" s="114" t="s">
        <v>425</v>
      </c>
      <c r="F45" s="114" t="s">
        <v>426</v>
      </c>
      <c r="G45" s="114" t="s">
        <v>427</v>
      </c>
      <c r="H45" s="114" t="s">
        <v>428</v>
      </c>
      <c r="I45" s="114" t="s">
        <v>540</v>
      </c>
      <c r="J45" s="115">
        <v>10560</v>
      </c>
      <c r="K45" s="115">
        <v>10560</v>
      </c>
      <c r="L45" s="115">
        <v>10560</v>
      </c>
      <c r="M45" s="115">
        <v>0</v>
      </c>
      <c r="N45" s="115">
        <v>0</v>
      </c>
      <c r="O45" s="115">
        <v>0</v>
      </c>
      <c r="P45" s="115">
        <v>0</v>
      </c>
      <c r="Q45" s="115">
        <v>0</v>
      </c>
      <c r="R45" s="115">
        <v>0</v>
      </c>
      <c r="S45" s="115">
        <v>0</v>
      </c>
      <c r="T45" s="115">
        <v>0</v>
      </c>
      <c r="U45" s="115">
        <v>0</v>
      </c>
      <c r="V45" s="115">
        <v>31680</v>
      </c>
    </row>
    <row r="46" spans="1:22" x14ac:dyDescent="0.3">
      <c r="A46" s="112">
        <v>2183</v>
      </c>
      <c r="B46" s="108" t="s">
        <v>422</v>
      </c>
      <c r="C46" s="114" t="s">
        <v>542</v>
      </c>
      <c r="D46" s="114" t="s">
        <v>434</v>
      </c>
      <c r="E46" s="114" t="s">
        <v>425</v>
      </c>
      <c r="F46" s="114" t="s">
        <v>426</v>
      </c>
      <c r="G46" s="114" t="s">
        <v>427</v>
      </c>
      <c r="H46" s="114" t="s">
        <v>428</v>
      </c>
      <c r="I46" s="114" t="s">
        <v>543</v>
      </c>
      <c r="J46" s="115">
        <v>5170</v>
      </c>
      <c r="K46" s="115">
        <v>5170</v>
      </c>
      <c r="L46" s="115">
        <v>5170</v>
      </c>
      <c r="M46" s="115">
        <v>0</v>
      </c>
      <c r="N46" s="115">
        <v>0</v>
      </c>
      <c r="O46" s="115">
        <v>0</v>
      </c>
      <c r="P46" s="115">
        <v>0</v>
      </c>
      <c r="Q46" s="115">
        <v>0</v>
      </c>
      <c r="R46" s="115">
        <v>0</v>
      </c>
      <c r="S46" s="115">
        <v>0</v>
      </c>
      <c r="T46" s="115">
        <v>0</v>
      </c>
      <c r="U46" s="115">
        <v>0</v>
      </c>
      <c r="V46" s="115">
        <v>15510</v>
      </c>
    </row>
    <row r="47" spans="1:22" x14ac:dyDescent="0.3">
      <c r="A47" s="112">
        <v>2185</v>
      </c>
      <c r="B47" s="108" t="s">
        <v>422</v>
      </c>
      <c r="C47" s="114" t="s">
        <v>545</v>
      </c>
      <c r="D47" s="114" t="s">
        <v>440</v>
      </c>
      <c r="E47" s="114" t="s">
        <v>425</v>
      </c>
      <c r="F47" s="114" t="s">
        <v>426</v>
      </c>
      <c r="G47" s="114" t="s">
        <v>427</v>
      </c>
      <c r="H47" s="114" t="s">
        <v>428</v>
      </c>
      <c r="I47" s="114" t="s">
        <v>546</v>
      </c>
      <c r="J47" s="115">
        <v>2640</v>
      </c>
      <c r="K47" s="115">
        <v>2640</v>
      </c>
      <c r="L47" s="115">
        <v>2640</v>
      </c>
      <c r="M47" s="115">
        <v>0</v>
      </c>
      <c r="N47" s="115">
        <v>0</v>
      </c>
      <c r="O47" s="115">
        <v>0</v>
      </c>
      <c r="P47" s="115">
        <v>0</v>
      </c>
      <c r="Q47" s="115">
        <v>0</v>
      </c>
      <c r="R47" s="115">
        <v>0</v>
      </c>
      <c r="S47" s="115">
        <v>0</v>
      </c>
      <c r="T47" s="115">
        <v>0</v>
      </c>
      <c r="U47" s="115">
        <v>0</v>
      </c>
      <c r="V47" s="115">
        <v>7920</v>
      </c>
    </row>
    <row r="48" spans="1:22" x14ac:dyDescent="0.3">
      <c r="A48" s="112">
        <v>2187</v>
      </c>
      <c r="B48" s="108" t="s">
        <v>422</v>
      </c>
      <c r="C48" s="114" t="s">
        <v>547</v>
      </c>
      <c r="D48" s="114" t="s">
        <v>440</v>
      </c>
      <c r="E48" s="114" t="s">
        <v>425</v>
      </c>
      <c r="F48" s="114" t="s">
        <v>426</v>
      </c>
      <c r="G48" s="114" t="s">
        <v>427</v>
      </c>
      <c r="H48" s="114" t="s">
        <v>428</v>
      </c>
      <c r="I48" s="114" t="s">
        <v>548</v>
      </c>
      <c r="J48" s="115">
        <v>880</v>
      </c>
      <c r="K48" s="115">
        <v>880</v>
      </c>
      <c r="L48" s="115">
        <v>880</v>
      </c>
      <c r="M48" s="115">
        <v>0</v>
      </c>
      <c r="N48" s="115">
        <v>0</v>
      </c>
      <c r="O48" s="115">
        <v>0</v>
      </c>
      <c r="P48" s="115">
        <v>0</v>
      </c>
      <c r="Q48" s="115">
        <v>0</v>
      </c>
      <c r="R48" s="115">
        <v>0</v>
      </c>
      <c r="S48" s="115">
        <v>0</v>
      </c>
      <c r="T48" s="115">
        <v>0</v>
      </c>
      <c r="U48" s="115">
        <v>0</v>
      </c>
      <c r="V48" s="115">
        <v>2640</v>
      </c>
    </row>
    <row r="49" spans="1:22" x14ac:dyDescent="0.3">
      <c r="A49" s="112">
        <v>2188</v>
      </c>
      <c r="B49" s="108" t="s">
        <v>422</v>
      </c>
      <c r="C49" s="114" t="s">
        <v>549</v>
      </c>
      <c r="D49" s="114" t="s">
        <v>440</v>
      </c>
      <c r="E49" s="114" t="s">
        <v>425</v>
      </c>
      <c r="F49" s="114" t="s">
        <v>426</v>
      </c>
      <c r="G49" s="114" t="s">
        <v>427</v>
      </c>
      <c r="H49" s="114" t="s">
        <v>428</v>
      </c>
      <c r="I49" s="114" t="s">
        <v>550</v>
      </c>
      <c r="J49" s="115">
        <v>660</v>
      </c>
      <c r="K49" s="115">
        <v>660</v>
      </c>
      <c r="L49" s="115">
        <v>660</v>
      </c>
      <c r="M49" s="115">
        <v>0</v>
      </c>
      <c r="N49" s="115">
        <v>0</v>
      </c>
      <c r="O49" s="115">
        <v>0</v>
      </c>
      <c r="P49" s="115">
        <v>0</v>
      </c>
      <c r="Q49" s="115">
        <v>0</v>
      </c>
      <c r="R49" s="115">
        <v>0</v>
      </c>
      <c r="S49" s="115">
        <v>0</v>
      </c>
      <c r="T49" s="115">
        <v>0</v>
      </c>
      <c r="U49" s="115">
        <v>0</v>
      </c>
      <c r="V49" s="115">
        <v>1980</v>
      </c>
    </row>
    <row r="50" spans="1:22" x14ac:dyDescent="0.3">
      <c r="A50" s="112">
        <v>2189</v>
      </c>
      <c r="B50" s="108" t="s">
        <v>422</v>
      </c>
      <c r="C50" s="114" t="s">
        <v>551</v>
      </c>
      <c r="D50" s="114" t="s">
        <v>440</v>
      </c>
      <c r="E50" s="114" t="s">
        <v>425</v>
      </c>
      <c r="F50" s="114" t="s">
        <v>426</v>
      </c>
      <c r="G50" s="114" t="s">
        <v>427</v>
      </c>
      <c r="H50" s="114" t="s">
        <v>428</v>
      </c>
      <c r="I50" s="114" t="s">
        <v>552</v>
      </c>
      <c r="J50" s="115">
        <v>1870</v>
      </c>
      <c r="K50" s="115">
        <v>1870</v>
      </c>
      <c r="L50" s="115">
        <v>1870</v>
      </c>
      <c r="M50" s="115">
        <v>0</v>
      </c>
      <c r="N50" s="115">
        <v>0</v>
      </c>
      <c r="O50" s="115">
        <v>0</v>
      </c>
      <c r="P50" s="115">
        <v>0</v>
      </c>
      <c r="Q50" s="115">
        <v>0</v>
      </c>
      <c r="R50" s="115">
        <v>0</v>
      </c>
      <c r="S50" s="115">
        <v>0</v>
      </c>
      <c r="T50" s="115">
        <v>0</v>
      </c>
      <c r="U50" s="115">
        <v>0</v>
      </c>
      <c r="V50" s="115">
        <v>5610</v>
      </c>
    </row>
    <row r="51" spans="1:22" x14ac:dyDescent="0.3">
      <c r="A51" s="112">
        <v>2190</v>
      </c>
      <c r="B51" s="108" t="s">
        <v>422</v>
      </c>
      <c r="C51" s="114" t="s">
        <v>553</v>
      </c>
      <c r="D51" s="114" t="s">
        <v>440</v>
      </c>
      <c r="E51" s="114" t="s">
        <v>425</v>
      </c>
      <c r="F51" s="114" t="s">
        <v>426</v>
      </c>
      <c r="G51" s="114" t="s">
        <v>427</v>
      </c>
      <c r="H51" s="114" t="s">
        <v>428</v>
      </c>
      <c r="I51" s="114" t="s">
        <v>554</v>
      </c>
      <c r="J51" s="115">
        <v>770</v>
      </c>
      <c r="K51" s="115">
        <v>770</v>
      </c>
      <c r="L51" s="115">
        <v>770</v>
      </c>
      <c r="M51" s="115">
        <v>0</v>
      </c>
      <c r="N51" s="115">
        <v>0</v>
      </c>
      <c r="O51" s="115">
        <v>0</v>
      </c>
      <c r="P51" s="115">
        <v>0</v>
      </c>
      <c r="Q51" s="115">
        <v>0</v>
      </c>
      <c r="R51" s="115">
        <v>0</v>
      </c>
      <c r="S51" s="115">
        <v>0</v>
      </c>
      <c r="T51" s="115">
        <v>0</v>
      </c>
      <c r="U51" s="115">
        <v>0</v>
      </c>
      <c r="V51" s="115">
        <v>2310</v>
      </c>
    </row>
    <row r="52" spans="1:22" x14ac:dyDescent="0.3">
      <c r="A52" s="112">
        <v>2191</v>
      </c>
      <c r="B52" s="108" t="s">
        <v>422</v>
      </c>
      <c r="C52" s="114" t="s">
        <v>555</v>
      </c>
      <c r="D52" s="114" t="s">
        <v>440</v>
      </c>
      <c r="E52" s="114" t="s">
        <v>425</v>
      </c>
      <c r="F52" s="114" t="s">
        <v>426</v>
      </c>
      <c r="G52" s="114" t="s">
        <v>427</v>
      </c>
      <c r="H52" s="114" t="s">
        <v>428</v>
      </c>
      <c r="I52" s="114" t="s">
        <v>556</v>
      </c>
      <c r="J52" s="115">
        <v>13310</v>
      </c>
      <c r="K52" s="115">
        <v>13310</v>
      </c>
      <c r="L52" s="115">
        <v>13310</v>
      </c>
      <c r="M52" s="115">
        <v>0</v>
      </c>
      <c r="N52" s="115">
        <v>0</v>
      </c>
      <c r="O52" s="115">
        <v>0</v>
      </c>
      <c r="P52" s="115">
        <v>0</v>
      </c>
      <c r="Q52" s="115">
        <v>0</v>
      </c>
      <c r="R52" s="115">
        <v>0</v>
      </c>
      <c r="S52" s="115">
        <v>0</v>
      </c>
      <c r="T52" s="115">
        <v>0</v>
      </c>
      <c r="U52" s="115">
        <v>0</v>
      </c>
      <c r="V52" s="115">
        <v>39930</v>
      </c>
    </row>
    <row r="53" spans="1:22" x14ac:dyDescent="0.3">
      <c r="A53" s="112">
        <v>2192</v>
      </c>
      <c r="B53" s="108" t="s">
        <v>422</v>
      </c>
      <c r="C53" s="114" t="s">
        <v>557</v>
      </c>
      <c r="D53" s="114" t="s">
        <v>434</v>
      </c>
      <c r="E53" s="114" t="s">
        <v>425</v>
      </c>
      <c r="F53" s="114" t="s">
        <v>426</v>
      </c>
      <c r="G53" s="114" t="s">
        <v>427</v>
      </c>
      <c r="H53" s="114" t="s">
        <v>428</v>
      </c>
      <c r="I53" s="114" t="s">
        <v>558</v>
      </c>
      <c r="J53" s="115">
        <v>6600</v>
      </c>
      <c r="K53" s="115">
        <v>6600</v>
      </c>
      <c r="L53" s="115">
        <v>6600</v>
      </c>
      <c r="M53" s="115">
        <v>0</v>
      </c>
      <c r="N53" s="115">
        <v>0</v>
      </c>
      <c r="O53" s="115">
        <v>0</v>
      </c>
      <c r="P53" s="115">
        <v>0</v>
      </c>
      <c r="Q53" s="115">
        <v>0</v>
      </c>
      <c r="R53" s="115">
        <v>0</v>
      </c>
      <c r="S53" s="115">
        <v>0</v>
      </c>
      <c r="T53" s="115">
        <v>0</v>
      </c>
      <c r="U53" s="115">
        <v>0</v>
      </c>
      <c r="V53" s="115">
        <v>19800</v>
      </c>
    </row>
    <row r="54" spans="1:22" x14ac:dyDescent="0.3">
      <c r="A54" s="112">
        <v>2193</v>
      </c>
      <c r="B54" s="108" t="s">
        <v>422</v>
      </c>
      <c r="C54" s="114" t="s">
        <v>559</v>
      </c>
      <c r="D54" s="114" t="s">
        <v>434</v>
      </c>
      <c r="E54" s="114" t="s">
        <v>425</v>
      </c>
      <c r="F54" s="114" t="s">
        <v>426</v>
      </c>
      <c r="G54" s="114" t="s">
        <v>427</v>
      </c>
      <c r="H54" s="114" t="s">
        <v>428</v>
      </c>
      <c r="I54" s="114" t="s">
        <v>560</v>
      </c>
      <c r="J54" s="115">
        <v>3520</v>
      </c>
      <c r="K54" s="115">
        <v>3520</v>
      </c>
      <c r="L54" s="115">
        <v>3520</v>
      </c>
      <c r="M54" s="115">
        <v>0</v>
      </c>
      <c r="N54" s="115">
        <v>0</v>
      </c>
      <c r="O54" s="115">
        <v>0</v>
      </c>
      <c r="P54" s="115">
        <v>0</v>
      </c>
      <c r="Q54" s="115">
        <v>0</v>
      </c>
      <c r="R54" s="115">
        <v>0</v>
      </c>
      <c r="S54" s="115">
        <v>0</v>
      </c>
      <c r="T54" s="115">
        <v>0</v>
      </c>
      <c r="U54" s="115">
        <v>0</v>
      </c>
      <c r="V54" s="115">
        <v>10560</v>
      </c>
    </row>
    <row r="55" spans="1:22" x14ac:dyDescent="0.3">
      <c r="A55" s="112">
        <v>2226</v>
      </c>
      <c r="B55" s="108" t="s">
        <v>422</v>
      </c>
      <c r="C55" s="114" t="s">
        <v>561</v>
      </c>
      <c r="D55" s="114" t="s">
        <v>424</v>
      </c>
      <c r="E55" s="114" t="s">
        <v>425</v>
      </c>
      <c r="F55" s="114" t="s">
        <v>426</v>
      </c>
      <c r="G55" s="114" t="s">
        <v>427</v>
      </c>
      <c r="H55" s="114" t="s">
        <v>428</v>
      </c>
      <c r="I55" s="114" t="s">
        <v>562</v>
      </c>
      <c r="J55" s="115">
        <v>2310</v>
      </c>
      <c r="K55" s="115">
        <v>2310</v>
      </c>
      <c r="L55" s="115">
        <v>2310</v>
      </c>
      <c r="M55" s="115">
        <v>0</v>
      </c>
      <c r="N55" s="115">
        <v>0</v>
      </c>
      <c r="O55" s="115">
        <v>0</v>
      </c>
      <c r="P55" s="115">
        <v>0</v>
      </c>
      <c r="Q55" s="115">
        <v>0</v>
      </c>
      <c r="R55" s="115">
        <v>0</v>
      </c>
      <c r="S55" s="115">
        <v>0</v>
      </c>
      <c r="T55" s="115">
        <v>0</v>
      </c>
      <c r="U55" s="115">
        <v>0</v>
      </c>
      <c r="V55" s="115">
        <v>6930</v>
      </c>
    </row>
    <row r="56" spans="1:22" x14ac:dyDescent="0.3">
      <c r="A56" s="112">
        <v>2227</v>
      </c>
      <c r="B56" s="108" t="s">
        <v>422</v>
      </c>
      <c r="C56" s="114" t="s">
        <v>563</v>
      </c>
      <c r="D56" s="114" t="s">
        <v>424</v>
      </c>
      <c r="E56" s="114" t="s">
        <v>425</v>
      </c>
      <c r="F56" s="114" t="s">
        <v>426</v>
      </c>
      <c r="G56" s="114" t="s">
        <v>427</v>
      </c>
      <c r="H56" s="114" t="s">
        <v>428</v>
      </c>
      <c r="I56" s="114" t="s">
        <v>564</v>
      </c>
      <c r="J56" s="115">
        <v>1760</v>
      </c>
      <c r="K56" s="115">
        <v>1760</v>
      </c>
      <c r="L56" s="115">
        <v>1760</v>
      </c>
      <c r="M56" s="115">
        <v>0</v>
      </c>
      <c r="N56" s="115">
        <v>0</v>
      </c>
      <c r="O56" s="115">
        <v>0</v>
      </c>
      <c r="P56" s="115">
        <v>0</v>
      </c>
      <c r="Q56" s="115">
        <v>0</v>
      </c>
      <c r="R56" s="115">
        <v>0</v>
      </c>
      <c r="S56" s="115">
        <v>0</v>
      </c>
      <c r="T56" s="115">
        <v>0</v>
      </c>
      <c r="U56" s="115">
        <v>0</v>
      </c>
      <c r="V56" s="115">
        <v>5280</v>
      </c>
    </row>
    <row r="57" spans="1:22" x14ac:dyDescent="0.3">
      <c r="A57" s="112">
        <v>2228</v>
      </c>
      <c r="B57" s="108" t="s">
        <v>422</v>
      </c>
      <c r="C57" s="114" t="s">
        <v>565</v>
      </c>
      <c r="D57" s="114" t="s">
        <v>424</v>
      </c>
      <c r="E57" s="114" t="s">
        <v>425</v>
      </c>
      <c r="F57" s="114" t="s">
        <v>426</v>
      </c>
      <c r="G57" s="114" t="s">
        <v>427</v>
      </c>
      <c r="H57" s="114" t="s">
        <v>428</v>
      </c>
      <c r="I57" s="114" t="s">
        <v>566</v>
      </c>
      <c r="J57" s="115">
        <v>10670</v>
      </c>
      <c r="K57" s="115">
        <v>10670</v>
      </c>
      <c r="L57" s="115">
        <v>10670</v>
      </c>
      <c r="M57" s="115">
        <v>0</v>
      </c>
      <c r="N57" s="115">
        <v>0</v>
      </c>
      <c r="O57" s="115">
        <v>0</v>
      </c>
      <c r="P57" s="115">
        <v>0</v>
      </c>
      <c r="Q57" s="115">
        <v>0</v>
      </c>
      <c r="R57" s="115">
        <v>0</v>
      </c>
      <c r="S57" s="115">
        <v>0</v>
      </c>
      <c r="T57" s="115">
        <v>0</v>
      </c>
      <c r="U57" s="115">
        <v>0</v>
      </c>
      <c r="V57" s="115">
        <v>32010</v>
      </c>
    </row>
    <row r="58" spans="1:22" x14ac:dyDescent="0.3">
      <c r="A58" s="112">
        <v>2231</v>
      </c>
      <c r="B58" s="108" t="s">
        <v>422</v>
      </c>
      <c r="C58" s="114" t="s">
        <v>568</v>
      </c>
      <c r="D58" s="114" t="s">
        <v>424</v>
      </c>
      <c r="E58" s="114" t="s">
        <v>425</v>
      </c>
      <c r="F58" s="114" t="s">
        <v>426</v>
      </c>
      <c r="G58" s="114" t="s">
        <v>427</v>
      </c>
      <c r="H58" s="114" t="s">
        <v>428</v>
      </c>
      <c r="I58" s="114" t="s">
        <v>569</v>
      </c>
      <c r="J58" s="115">
        <v>2090</v>
      </c>
      <c r="K58" s="115">
        <v>2090</v>
      </c>
      <c r="L58" s="115">
        <v>2090</v>
      </c>
      <c r="M58" s="115">
        <v>0</v>
      </c>
      <c r="N58" s="115">
        <v>0</v>
      </c>
      <c r="O58" s="115">
        <v>0</v>
      </c>
      <c r="P58" s="115">
        <v>0</v>
      </c>
      <c r="Q58" s="115">
        <v>0</v>
      </c>
      <c r="R58" s="115">
        <v>0</v>
      </c>
      <c r="S58" s="115">
        <v>0</v>
      </c>
      <c r="T58" s="115">
        <v>0</v>
      </c>
      <c r="U58" s="115">
        <v>0</v>
      </c>
      <c r="V58" s="115">
        <v>6270</v>
      </c>
    </row>
    <row r="59" spans="1:22" x14ac:dyDescent="0.3">
      <c r="A59" s="112">
        <v>2237</v>
      </c>
      <c r="B59" s="108" t="s">
        <v>422</v>
      </c>
      <c r="C59" s="114" t="s">
        <v>571</v>
      </c>
      <c r="D59" s="114" t="s">
        <v>424</v>
      </c>
      <c r="E59" s="114" t="s">
        <v>425</v>
      </c>
      <c r="F59" s="114" t="s">
        <v>426</v>
      </c>
      <c r="G59" s="114" t="s">
        <v>427</v>
      </c>
      <c r="H59" s="114" t="s">
        <v>428</v>
      </c>
      <c r="I59" s="114" t="s">
        <v>572</v>
      </c>
      <c r="J59" s="115">
        <v>18810</v>
      </c>
      <c r="K59" s="115">
        <v>18810</v>
      </c>
      <c r="L59" s="115">
        <v>18810</v>
      </c>
      <c r="M59" s="115">
        <v>0</v>
      </c>
      <c r="N59" s="115">
        <v>0</v>
      </c>
      <c r="O59" s="115">
        <v>0</v>
      </c>
      <c r="P59" s="115">
        <v>0</v>
      </c>
      <c r="Q59" s="115">
        <v>0</v>
      </c>
      <c r="R59" s="115">
        <v>0</v>
      </c>
      <c r="S59" s="115">
        <v>0</v>
      </c>
      <c r="T59" s="115">
        <v>0</v>
      </c>
      <c r="U59" s="115">
        <v>0</v>
      </c>
      <c r="V59" s="115">
        <v>56430</v>
      </c>
    </row>
    <row r="60" spans="1:22" x14ac:dyDescent="0.3">
      <c r="A60" s="112">
        <v>2239</v>
      </c>
      <c r="B60" s="108" t="s">
        <v>422</v>
      </c>
      <c r="C60" s="114" t="s">
        <v>573</v>
      </c>
      <c r="D60" s="114" t="s">
        <v>424</v>
      </c>
      <c r="E60" s="114" t="s">
        <v>425</v>
      </c>
      <c r="F60" s="114" t="s">
        <v>426</v>
      </c>
      <c r="G60" s="114" t="s">
        <v>427</v>
      </c>
      <c r="H60" s="114" t="s">
        <v>428</v>
      </c>
      <c r="I60" s="114" t="s">
        <v>574</v>
      </c>
      <c r="J60" s="115">
        <v>110</v>
      </c>
      <c r="K60" s="115">
        <v>110</v>
      </c>
      <c r="L60" s="115">
        <v>110</v>
      </c>
      <c r="M60" s="115">
        <v>0</v>
      </c>
      <c r="N60" s="115">
        <v>0</v>
      </c>
      <c r="O60" s="115">
        <v>0</v>
      </c>
      <c r="P60" s="115">
        <v>0</v>
      </c>
      <c r="Q60" s="115">
        <v>0</v>
      </c>
      <c r="R60" s="115">
        <v>0</v>
      </c>
      <c r="S60" s="115">
        <v>0</v>
      </c>
      <c r="T60" s="115">
        <v>0</v>
      </c>
      <c r="U60" s="115">
        <v>0</v>
      </c>
      <c r="V60" s="115">
        <v>330</v>
      </c>
    </row>
    <row r="61" spans="1:22" x14ac:dyDescent="0.3">
      <c r="A61" s="112">
        <v>2245</v>
      </c>
      <c r="B61" s="108" t="s">
        <v>422</v>
      </c>
      <c r="C61" s="114" t="s">
        <v>575</v>
      </c>
      <c r="D61" s="114" t="s">
        <v>424</v>
      </c>
      <c r="E61" s="114" t="s">
        <v>425</v>
      </c>
      <c r="F61" s="114" t="s">
        <v>426</v>
      </c>
      <c r="G61" s="114" t="s">
        <v>427</v>
      </c>
      <c r="H61" s="114" t="s">
        <v>428</v>
      </c>
      <c r="I61" s="114" t="s">
        <v>576</v>
      </c>
      <c r="J61" s="115">
        <v>14080</v>
      </c>
      <c r="K61" s="115">
        <v>14080</v>
      </c>
      <c r="L61" s="115">
        <v>14080</v>
      </c>
      <c r="M61" s="115">
        <v>0</v>
      </c>
      <c r="N61" s="115">
        <v>0</v>
      </c>
      <c r="O61" s="115">
        <v>0</v>
      </c>
      <c r="P61" s="115">
        <v>0</v>
      </c>
      <c r="Q61" s="115">
        <v>0</v>
      </c>
      <c r="R61" s="115">
        <v>0</v>
      </c>
      <c r="S61" s="115">
        <v>0</v>
      </c>
      <c r="T61" s="115">
        <v>0</v>
      </c>
      <c r="U61" s="115">
        <v>0</v>
      </c>
      <c r="V61" s="115">
        <v>42240</v>
      </c>
    </row>
    <row r="62" spans="1:22" x14ac:dyDescent="0.3">
      <c r="A62" s="112">
        <v>2254</v>
      </c>
      <c r="B62" s="108" t="s">
        <v>422</v>
      </c>
      <c r="C62" s="114" t="s">
        <v>577</v>
      </c>
      <c r="D62" s="114" t="s">
        <v>424</v>
      </c>
      <c r="E62" s="114" t="s">
        <v>425</v>
      </c>
      <c r="F62" s="114" t="s">
        <v>426</v>
      </c>
      <c r="G62" s="114" t="s">
        <v>427</v>
      </c>
      <c r="H62" s="114" t="s">
        <v>428</v>
      </c>
      <c r="I62" s="114" t="s">
        <v>578</v>
      </c>
      <c r="J62" s="115">
        <v>6600</v>
      </c>
      <c r="K62" s="115">
        <v>6600</v>
      </c>
      <c r="L62" s="115">
        <v>6600</v>
      </c>
      <c r="M62" s="115">
        <v>0</v>
      </c>
      <c r="N62" s="115">
        <v>0</v>
      </c>
      <c r="O62" s="115">
        <v>0</v>
      </c>
      <c r="P62" s="115">
        <v>0</v>
      </c>
      <c r="Q62" s="115">
        <v>0</v>
      </c>
      <c r="R62" s="115">
        <v>0</v>
      </c>
      <c r="S62" s="115">
        <v>0</v>
      </c>
      <c r="T62" s="115">
        <v>0</v>
      </c>
      <c r="U62" s="115">
        <v>0</v>
      </c>
      <c r="V62" s="115">
        <v>19800</v>
      </c>
    </row>
    <row r="63" spans="1:22" x14ac:dyDescent="0.3">
      <c r="A63" s="112">
        <v>2258</v>
      </c>
      <c r="B63" s="108" t="s">
        <v>422</v>
      </c>
      <c r="C63" s="114" t="s">
        <v>579</v>
      </c>
      <c r="D63" s="114" t="s">
        <v>424</v>
      </c>
      <c r="E63" s="114" t="s">
        <v>425</v>
      </c>
      <c r="F63" s="114" t="s">
        <v>426</v>
      </c>
      <c r="G63" s="114" t="s">
        <v>427</v>
      </c>
      <c r="H63" s="114" t="s">
        <v>428</v>
      </c>
      <c r="I63" s="114" t="s">
        <v>580</v>
      </c>
      <c r="J63" s="115">
        <v>4510</v>
      </c>
      <c r="K63" s="115">
        <v>4510</v>
      </c>
      <c r="L63" s="115">
        <v>4510</v>
      </c>
      <c r="M63" s="115">
        <v>0</v>
      </c>
      <c r="N63" s="115">
        <v>0</v>
      </c>
      <c r="O63" s="115">
        <v>0</v>
      </c>
      <c r="P63" s="115">
        <v>0</v>
      </c>
      <c r="Q63" s="115">
        <v>0</v>
      </c>
      <c r="R63" s="115">
        <v>0</v>
      </c>
      <c r="S63" s="115">
        <v>0</v>
      </c>
      <c r="T63" s="115">
        <v>0</v>
      </c>
      <c r="U63" s="115">
        <v>0</v>
      </c>
      <c r="V63" s="115">
        <v>13530</v>
      </c>
    </row>
    <row r="64" spans="1:22" x14ac:dyDescent="0.3">
      <c r="A64" s="112">
        <v>2259</v>
      </c>
      <c r="B64" s="108" t="s">
        <v>422</v>
      </c>
      <c r="C64" s="114" t="s">
        <v>581</v>
      </c>
      <c r="D64" s="114" t="s">
        <v>424</v>
      </c>
      <c r="E64" s="114" t="s">
        <v>425</v>
      </c>
      <c r="F64" s="114" t="s">
        <v>426</v>
      </c>
      <c r="G64" s="114" t="s">
        <v>427</v>
      </c>
      <c r="H64" s="114" t="s">
        <v>428</v>
      </c>
      <c r="I64" s="114" t="s">
        <v>582</v>
      </c>
      <c r="J64" s="115">
        <v>6930</v>
      </c>
      <c r="K64" s="115">
        <v>6930</v>
      </c>
      <c r="L64" s="115">
        <v>6930</v>
      </c>
      <c r="M64" s="115">
        <v>0</v>
      </c>
      <c r="N64" s="115">
        <v>0</v>
      </c>
      <c r="O64" s="115">
        <v>0</v>
      </c>
      <c r="P64" s="115">
        <v>0</v>
      </c>
      <c r="Q64" s="115">
        <v>0</v>
      </c>
      <c r="R64" s="115">
        <v>0</v>
      </c>
      <c r="S64" s="115">
        <v>0</v>
      </c>
      <c r="T64" s="115">
        <v>0</v>
      </c>
      <c r="U64" s="115">
        <v>0</v>
      </c>
      <c r="V64" s="115">
        <v>20790</v>
      </c>
    </row>
    <row r="65" spans="1:22" x14ac:dyDescent="0.3">
      <c r="A65" s="112">
        <v>2263</v>
      </c>
      <c r="B65" s="108" t="s">
        <v>422</v>
      </c>
      <c r="C65" s="114" t="s">
        <v>584</v>
      </c>
      <c r="D65" s="114" t="s">
        <v>424</v>
      </c>
      <c r="E65" s="114" t="s">
        <v>425</v>
      </c>
      <c r="F65" s="114" t="s">
        <v>426</v>
      </c>
      <c r="G65" s="114" t="s">
        <v>427</v>
      </c>
      <c r="H65" s="114" t="s">
        <v>428</v>
      </c>
      <c r="I65" s="114" t="s">
        <v>585</v>
      </c>
      <c r="J65" s="115">
        <v>8470</v>
      </c>
      <c r="K65" s="115">
        <v>8470</v>
      </c>
      <c r="L65" s="115">
        <v>8470</v>
      </c>
      <c r="M65" s="115">
        <v>0</v>
      </c>
      <c r="N65" s="115">
        <v>0</v>
      </c>
      <c r="O65" s="115">
        <v>0</v>
      </c>
      <c r="P65" s="115">
        <v>0</v>
      </c>
      <c r="Q65" s="115">
        <v>0</v>
      </c>
      <c r="R65" s="115">
        <v>0</v>
      </c>
      <c r="S65" s="115">
        <v>0</v>
      </c>
      <c r="T65" s="115">
        <v>0</v>
      </c>
      <c r="U65" s="115">
        <v>0</v>
      </c>
      <c r="V65" s="115">
        <v>25410</v>
      </c>
    </row>
    <row r="66" spans="1:22" x14ac:dyDescent="0.3">
      <c r="A66" s="112">
        <v>2265</v>
      </c>
      <c r="B66" s="108" t="s">
        <v>422</v>
      </c>
      <c r="C66" s="114" t="s">
        <v>586</v>
      </c>
      <c r="D66" s="114" t="s">
        <v>424</v>
      </c>
      <c r="E66" s="114" t="s">
        <v>425</v>
      </c>
      <c r="F66" s="114" t="s">
        <v>426</v>
      </c>
      <c r="G66" s="114" t="s">
        <v>427</v>
      </c>
      <c r="H66" s="114" t="s">
        <v>428</v>
      </c>
      <c r="I66" s="114" t="s">
        <v>587</v>
      </c>
      <c r="J66" s="115">
        <v>440</v>
      </c>
      <c r="K66" s="115">
        <v>440</v>
      </c>
      <c r="L66" s="115">
        <v>440</v>
      </c>
      <c r="M66" s="115">
        <v>0</v>
      </c>
      <c r="N66" s="115">
        <v>0</v>
      </c>
      <c r="O66" s="115">
        <v>0</v>
      </c>
      <c r="P66" s="115">
        <v>0</v>
      </c>
      <c r="Q66" s="115">
        <v>0</v>
      </c>
      <c r="R66" s="115">
        <v>0</v>
      </c>
      <c r="S66" s="115">
        <v>0</v>
      </c>
      <c r="T66" s="115">
        <v>0</v>
      </c>
      <c r="U66" s="115">
        <v>0</v>
      </c>
      <c r="V66" s="115">
        <v>1320</v>
      </c>
    </row>
    <row r="67" spans="1:22" x14ac:dyDescent="0.3">
      <c r="A67" s="112">
        <v>2268</v>
      </c>
      <c r="B67" s="108" t="s">
        <v>422</v>
      </c>
      <c r="C67" s="114" t="s">
        <v>588</v>
      </c>
      <c r="D67" s="114" t="s">
        <v>424</v>
      </c>
      <c r="E67" s="114" t="s">
        <v>425</v>
      </c>
      <c r="F67" s="114" t="s">
        <v>426</v>
      </c>
      <c r="G67" s="114" t="s">
        <v>427</v>
      </c>
      <c r="H67" s="114" t="s">
        <v>428</v>
      </c>
      <c r="I67" s="114" t="s">
        <v>589</v>
      </c>
      <c r="J67" s="115">
        <v>1870</v>
      </c>
      <c r="K67" s="115">
        <v>1870</v>
      </c>
      <c r="L67" s="115">
        <v>1870</v>
      </c>
      <c r="M67" s="115">
        <v>0</v>
      </c>
      <c r="N67" s="115">
        <v>0</v>
      </c>
      <c r="O67" s="115">
        <v>0</v>
      </c>
      <c r="P67" s="115">
        <v>0</v>
      </c>
      <c r="Q67" s="115">
        <v>0</v>
      </c>
      <c r="R67" s="115">
        <v>0</v>
      </c>
      <c r="S67" s="115">
        <v>0</v>
      </c>
      <c r="T67" s="115">
        <v>0</v>
      </c>
      <c r="U67" s="115">
        <v>0</v>
      </c>
      <c r="V67" s="115">
        <v>5610</v>
      </c>
    </row>
    <row r="68" spans="1:22" x14ac:dyDescent="0.3">
      <c r="A68" s="112">
        <v>2269</v>
      </c>
      <c r="B68" s="108" t="s">
        <v>422</v>
      </c>
      <c r="C68" s="114" t="s">
        <v>590</v>
      </c>
      <c r="D68" s="114" t="s">
        <v>424</v>
      </c>
      <c r="E68" s="114" t="s">
        <v>425</v>
      </c>
      <c r="F68" s="114" t="s">
        <v>426</v>
      </c>
      <c r="G68" s="114" t="s">
        <v>427</v>
      </c>
      <c r="H68" s="114" t="s">
        <v>428</v>
      </c>
      <c r="I68" s="114" t="s">
        <v>591</v>
      </c>
      <c r="J68" s="115">
        <v>7920</v>
      </c>
      <c r="K68" s="115">
        <v>7920</v>
      </c>
      <c r="L68" s="115">
        <v>7920</v>
      </c>
      <c r="M68" s="115">
        <v>0</v>
      </c>
      <c r="N68" s="115">
        <v>0</v>
      </c>
      <c r="O68" s="115">
        <v>0</v>
      </c>
      <c r="P68" s="115">
        <v>0</v>
      </c>
      <c r="Q68" s="115">
        <v>0</v>
      </c>
      <c r="R68" s="115">
        <v>0</v>
      </c>
      <c r="S68" s="115">
        <v>0</v>
      </c>
      <c r="T68" s="115">
        <v>0</v>
      </c>
      <c r="U68" s="115">
        <v>0</v>
      </c>
      <c r="V68" s="115">
        <v>23760</v>
      </c>
    </row>
    <row r="69" spans="1:22" x14ac:dyDescent="0.3">
      <c r="A69" s="112">
        <v>2270</v>
      </c>
      <c r="B69" s="108" t="s">
        <v>422</v>
      </c>
      <c r="C69" s="114" t="s">
        <v>592</v>
      </c>
      <c r="D69" s="114" t="s">
        <v>434</v>
      </c>
      <c r="E69" s="114" t="s">
        <v>425</v>
      </c>
      <c r="F69" s="114" t="s">
        <v>426</v>
      </c>
      <c r="G69" s="114" t="s">
        <v>427</v>
      </c>
      <c r="H69" s="114" t="s">
        <v>428</v>
      </c>
      <c r="I69" s="114" t="s">
        <v>593</v>
      </c>
      <c r="J69" s="115">
        <v>2530</v>
      </c>
      <c r="K69" s="115">
        <v>2530</v>
      </c>
      <c r="L69" s="115">
        <v>2530</v>
      </c>
      <c r="M69" s="115">
        <v>0</v>
      </c>
      <c r="N69" s="115">
        <v>0</v>
      </c>
      <c r="O69" s="115">
        <v>0</v>
      </c>
      <c r="P69" s="115">
        <v>0</v>
      </c>
      <c r="Q69" s="115">
        <v>0</v>
      </c>
      <c r="R69" s="115">
        <v>0</v>
      </c>
      <c r="S69" s="115">
        <v>0</v>
      </c>
      <c r="T69" s="115">
        <v>0</v>
      </c>
      <c r="U69" s="115">
        <v>0</v>
      </c>
      <c r="V69" s="115">
        <v>7590</v>
      </c>
    </row>
    <row r="70" spans="1:22" x14ac:dyDescent="0.3">
      <c r="A70" s="112">
        <v>2272</v>
      </c>
      <c r="B70" s="108" t="s">
        <v>422</v>
      </c>
      <c r="C70" s="114" t="s">
        <v>595</v>
      </c>
      <c r="D70" s="114" t="s">
        <v>434</v>
      </c>
      <c r="E70" s="114" t="s">
        <v>425</v>
      </c>
      <c r="F70" s="114" t="s">
        <v>426</v>
      </c>
      <c r="G70" s="114" t="s">
        <v>427</v>
      </c>
      <c r="H70" s="114" t="s">
        <v>428</v>
      </c>
      <c r="I70" s="114" t="s">
        <v>596</v>
      </c>
      <c r="J70" s="115">
        <v>15400</v>
      </c>
      <c r="K70" s="115">
        <v>15400</v>
      </c>
      <c r="L70" s="115">
        <v>15400</v>
      </c>
      <c r="M70" s="115">
        <v>0</v>
      </c>
      <c r="N70" s="115">
        <v>0</v>
      </c>
      <c r="O70" s="115">
        <v>0</v>
      </c>
      <c r="P70" s="115">
        <v>0</v>
      </c>
      <c r="Q70" s="115">
        <v>0</v>
      </c>
      <c r="R70" s="115">
        <v>0</v>
      </c>
      <c r="S70" s="115">
        <v>0</v>
      </c>
      <c r="T70" s="115">
        <v>0</v>
      </c>
      <c r="U70" s="115">
        <v>0</v>
      </c>
      <c r="V70" s="115">
        <v>46200</v>
      </c>
    </row>
    <row r="71" spans="1:22" x14ac:dyDescent="0.3">
      <c r="A71" s="112">
        <v>2275</v>
      </c>
      <c r="B71" s="108" t="s">
        <v>422</v>
      </c>
      <c r="C71" s="114" t="s">
        <v>598</v>
      </c>
      <c r="D71" s="114" t="s">
        <v>434</v>
      </c>
      <c r="E71" s="114" t="s">
        <v>425</v>
      </c>
      <c r="F71" s="114" t="s">
        <v>426</v>
      </c>
      <c r="G71" s="114" t="s">
        <v>427</v>
      </c>
      <c r="H71" s="114" t="s">
        <v>428</v>
      </c>
      <c r="I71" s="114" t="s">
        <v>599</v>
      </c>
      <c r="J71" s="115">
        <v>5830</v>
      </c>
      <c r="K71" s="115">
        <v>5830</v>
      </c>
      <c r="L71" s="115">
        <v>5830</v>
      </c>
      <c r="M71" s="115">
        <v>0</v>
      </c>
      <c r="N71" s="115">
        <v>0</v>
      </c>
      <c r="O71" s="115">
        <v>0</v>
      </c>
      <c r="P71" s="115">
        <v>0</v>
      </c>
      <c r="Q71" s="115">
        <v>0</v>
      </c>
      <c r="R71" s="115">
        <v>0</v>
      </c>
      <c r="S71" s="115">
        <v>0</v>
      </c>
      <c r="T71" s="115">
        <v>0</v>
      </c>
      <c r="U71" s="115">
        <v>0</v>
      </c>
      <c r="V71" s="115">
        <v>17490</v>
      </c>
    </row>
    <row r="72" spans="1:22" x14ac:dyDescent="0.3">
      <c r="A72" s="112">
        <v>2276</v>
      </c>
      <c r="B72" s="108" t="s">
        <v>422</v>
      </c>
      <c r="C72" s="114" t="s">
        <v>601</v>
      </c>
      <c r="D72" s="114" t="s">
        <v>434</v>
      </c>
      <c r="E72" s="114" t="s">
        <v>425</v>
      </c>
      <c r="F72" s="114" t="s">
        <v>426</v>
      </c>
      <c r="G72" s="114" t="s">
        <v>427</v>
      </c>
      <c r="H72" s="114" t="s">
        <v>428</v>
      </c>
      <c r="I72" s="114" t="s">
        <v>602</v>
      </c>
      <c r="J72" s="115">
        <v>6050</v>
      </c>
      <c r="K72" s="115">
        <v>6050</v>
      </c>
      <c r="L72" s="115">
        <v>6050</v>
      </c>
      <c r="M72" s="115">
        <v>0</v>
      </c>
      <c r="N72" s="115">
        <v>0</v>
      </c>
      <c r="O72" s="115">
        <v>0</v>
      </c>
      <c r="P72" s="115">
        <v>0</v>
      </c>
      <c r="Q72" s="115">
        <v>0</v>
      </c>
      <c r="R72" s="115">
        <v>0</v>
      </c>
      <c r="S72" s="115">
        <v>0</v>
      </c>
      <c r="T72" s="115">
        <v>0</v>
      </c>
      <c r="U72" s="115">
        <v>0</v>
      </c>
      <c r="V72" s="115">
        <v>18150</v>
      </c>
    </row>
    <row r="73" spans="1:22" x14ac:dyDescent="0.3">
      <c r="A73" s="112">
        <v>2278</v>
      </c>
      <c r="B73" s="108" t="s">
        <v>422</v>
      </c>
      <c r="C73" s="114" t="s">
        <v>604</v>
      </c>
      <c r="D73" s="114" t="s">
        <v>434</v>
      </c>
      <c r="E73" s="114" t="s">
        <v>425</v>
      </c>
      <c r="F73" s="114" t="s">
        <v>426</v>
      </c>
      <c r="G73" s="114" t="s">
        <v>427</v>
      </c>
      <c r="H73" s="114" t="s">
        <v>428</v>
      </c>
      <c r="I73" s="114" t="s">
        <v>605</v>
      </c>
      <c r="J73" s="115">
        <v>2310</v>
      </c>
      <c r="K73" s="115">
        <v>2310</v>
      </c>
      <c r="L73" s="115">
        <v>2310</v>
      </c>
      <c r="M73" s="115">
        <v>0</v>
      </c>
      <c r="N73" s="115">
        <v>0</v>
      </c>
      <c r="O73" s="115">
        <v>0</v>
      </c>
      <c r="P73" s="115">
        <v>0</v>
      </c>
      <c r="Q73" s="115">
        <v>0</v>
      </c>
      <c r="R73" s="115">
        <v>0</v>
      </c>
      <c r="S73" s="115">
        <v>0</v>
      </c>
      <c r="T73" s="115">
        <v>0</v>
      </c>
      <c r="U73" s="115">
        <v>0</v>
      </c>
      <c r="V73" s="115">
        <v>6930</v>
      </c>
    </row>
    <row r="74" spans="1:22" x14ac:dyDescent="0.3">
      <c r="A74" s="112">
        <v>2279</v>
      </c>
      <c r="B74" s="108" t="s">
        <v>422</v>
      </c>
      <c r="C74" s="114" t="s">
        <v>606</v>
      </c>
      <c r="D74" s="114" t="s">
        <v>434</v>
      </c>
      <c r="E74" s="114" t="s">
        <v>425</v>
      </c>
      <c r="F74" s="114" t="s">
        <v>426</v>
      </c>
      <c r="G74" s="114" t="s">
        <v>427</v>
      </c>
      <c r="H74" s="114" t="s">
        <v>428</v>
      </c>
      <c r="I74" s="114" t="s">
        <v>607</v>
      </c>
      <c r="J74" s="115">
        <v>2640</v>
      </c>
      <c r="K74" s="115">
        <v>2640</v>
      </c>
      <c r="L74" s="115">
        <v>2640</v>
      </c>
      <c r="M74" s="115">
        <v>0</v>
      </c>
      <c r="N74" s="115">
        <v>0</v>
      </c>
      <c r="O74" s="115">
        <v>0</v>
      </c>
      <c r="P74" s="115">
        <v>0</v>
      </c>
      <c r="Q74" s="115">
        <v>0</v>
      </c>
      <c r="R74" s="115">
        <v>0</v>
      </c>
      <c r="S74" s="115">
        <v>0</v>
      </c>
      <c r="T74" s="115">
        <v>0</v>
      </c>
      <c r="U74" s="115">
        <v>0</v>
      </c>
      <c r="V74" s="115">
        <v>7920</v>
      </c>
    </row>
    <row r="75" spans="1:22" x14ac:dyDescent="0.3">
      <c r="A75" s="112">
        <v>2280</v>
      </c>
      <c r="B75" s="108" t="s">
        <v>422</v>
      </c>
      <c r="C75" s="114" t="s">
        <v>608</v>
      </c>
      <c r="D75" s="114" t="s">
        <v>434</v>
      </c>
      <c r="E75" s="114" t="s">
        <v>425</v>
      </c>
      <c r="F75" s="114" t="s">
        <v>426</v>
      </c>
      <c r="G75" s="114" t="s">
        <v>427</v>
      </c>
      <c r="H75" s="114" t="s">
        <v>428</v>
      </c>
      <c r="I75" s="114" t="s">
        <v>609</v>
      </c>
      <c r="J75" s="115">
        <v>770</v>
      </c>
      <c r="K75" s="115">
        <v>770</v>
      </c>
      <c r="L75" s="115">
        <v>770</v>
      </c>
      <c r="M75" s="115">
        <v>0</v>
      </c>
      <c r="N75" s="115">
        <v>0</v>
      </c>
      <c r="O75" s="115">
        <v>0</v>
      </c>
      <c r="P75" s="115">
        <v>0</v>
      </c>
      <c r="Q75" s="115">
        <v>0</v>
      </c>
      <c r="R75" s="115">
        <v>0</v>
      </c>
      <c r="S75" s="115">
        <v>0</v>
      </c>
      <c r="T75" s="115">
        <v>0</v>
      </c>
      <c r="U75" s="115">
        <v>0</v>
      </c>
      <c r="V75" s="115">
        <v>2310</v>
      </c>
    </row>
    <row r="76" spans="1:22" x14ac:dyDescent="0.3">
      <c r="A76" s="112">
        <v>2282</v>
      </c>
      <c r="B76" s="108" t="s">
        <v>422</v>
      </c>
      <c r="C76" s="114" t="s">
        <v>611</v>
      </c>
      <c r="D76" s="114" t="s">
        <v>434</v>
      </c>
      <c r="E76" s="114" t="s">
        <v>425</v>
      </c>
      <c r="F76" s="114" t="s">
        <v>426</v>
      </c>
      <c r="G76" s="114" t="s">
        <v>427</v>
      </c>
      <c r="H76" s="114" t="s">
        <v>428</v>
      </c>
      <c r="I76" s="114" t="s">
        <v>612</v>
      </c>
      <c r="J76" s="115">
        <v>8030</v>
      </c>
      <c r="K76" s="115">
        <v>8030</v>
      </c>
      <c r="L76" s="115">
        <v>8030</v>
      </c>
      <c r="M76" s="115">
        <v>0</v>
      </c>
      <c r="N76" s="115">
        <v>0</v>
      </c>
      <c r="O76" s="115">
        <v>0</v>
      </c>
      <c r="P76" s="115">
        <v>0</v>
      </c>
      <c r="Q76" s="115">
        <v>0</v>
      </c>
      <c r="R76" s="115">
        <v>0</v>
      </c>
      <c r="S76" s="115">
        <v>0</v>
      </c>
      <c r="T76" s="115">
        <v>0</v>
      </c>
      <c r="U76" s="115">
        <v>0</v>
      </c>
      <c r="V76" s="115">
        <v>24090</v>
      </c>
    </row>
    <row r="77" spans="1:22" x14ac:dyDescent="0.3">
      <c r="A77" s="112">
        <v>2285</v>
      </c>
      <c r="B77" s="108" t="s">
        <v>422</v>
      </c>
      <c r="C77" s="114" t="s">
        <v>614</v>
      </c>
      <c r="D77" s="114" t="s">
        <v>434</v>
      </c>
      <c r="E77" s="114" t="s">
        <v>425</v>
      </c>
      <c r="F77" s="114" t="s">
        <v>426</v>
      </c>
      <c r="G77" s="114" t="s">
        <v>427</v>
      </c>
      <c r="H77" s="114" t="s">
        <v>428</v>
      </c>
      <c r="I77" s="114" t="s">
        <v>615</v>
      </c>
      <c r="J77" s="115">
        <v>1320</v>
      </c>
      <c r="K77" s="115">
        <v>1320</v>
      </c>
      <c r="L77" s="115">
        <v>1320</v>
      </c>
      <c r="M77" s="115">
        <v>0</v>
      </c>
      <c r="N77" s="115">
        <v>0</v>
      </c>
      <c r="O77" s="115">
        <v>0</v>
      </c>
      <c r="P77" s="115">
        <v>0</v>
      </c>
      <c r="Q77" s="115">
        <v>0</v>
      </c>
      <c r="R77" s="115">
        <v>0</v>
      </c>
      <c r="S77" s="115">
        <v>0</v>
      </c>
      <c r="T77" s="115">
        <v>0</v>
      </c>
      <c r="U77" s="115">
        <v>0</v>
      </c>
      <c r="V77" s="115">
        <v>3960</v>
      </c>
    </row>
    <row r="78" spans="1:22" x14ac:dyDescent="0.3">
      <c r="A78" s="112">
        <v>2287</v>
      </c>
      <c r="B78" s="108" t="s">
        <v>422</v>
      </c>
      <c r="C78" s="114" t="s">
        <v>616</v>
      </c>
      <c r="D78" s="114" t="s">
        <v>434</v>
      </c>
      <c r="E78" s="114" t="s">
        <v>425</v>
      </c>
      <c r="F78" s="114" t="s">
        <v>426</v>
      </c>
      <c r="G78" s="114" t="s">
        <v>427</v>
      </c>
      <c r="H78" s="114" t="s">
        <v>428</v>
      </c>
      <c r="I78" s="114" t="s">
        <v>617</v>
      </c>
      <c r="J78" s="115">
        <v>2310</v>
      </c>
      <c r="K78" s="115">
        <v>2310</v>
      </c>
      <c r="L78" s="115">
        <v>2310</v>
      </c>
      <c r="M78" s="115">
        <v>0</v>
      </c>
      <c r="N78" s="115">
        <v>0</v>
      </c>
      <c r="O78" s="115">
        <v>0</v>
      </c>
      <c r="P78" s="115">
        <v>0</v>
      </c>
      <c r="Q78" s="115">
        <v>0</v>
      </c>
      <c r="R78" s="115">
        <v>0</v>
      </c>
      <c r="S78" s="115">
        <v>0</v>
      </c>
      <c r="T78" s="115">
        <v>0</v>
      </c>
      <c r="U78" s="115">
        <v>0</v>
      </c>
      <c r="V78" s="115">
        <v>6930</v>
      </c>
    </row>
    <row r="79" spans="1:22" x14ac:dyDescent="0.3">
      <c r="A79" s="112">
        <v>2289</v>
      </c>
      <c r="B79" s="108" t="s">
        <v>422</v>
      </c>
      <c r="C79" s="114" t="s">
        <v>618</v>
      </c>
      <c r="D79" s="114" t="s">
        <v>434</v>
      </c>
      <c r="E79" s="114" t="s">
        <v>425</v>
      </c>
      <c r="F79" s="114" t="s">
        <v>426</v>
      </c>
      <c r="G79" s="114" t="s">
        <v>427</v>
      </c>
      <c r="H79" s="114" t="s">
        <v>428</v>
      </c>
      <c r="I79" s="114" t="s">
        <v>619</v>
      </c>
      <c r="J79" s="115">
        <v>1540</v>
      </c>
      <c r="K79" s="115">
        <v>1540</v>
      </c>
      <c r="L79" s="115">
        <v>1540</v>
      </c>
      <c r="M79" s="115">
        <v>0</v>
      </c>
      <c r="N79" s="115">
        <v>0</v>
      </c>
      <c r="O79" s="115">
        <v>0</v>
      </c>
      <c r="P79" s="115">
        <v>0</v>
      </c>
      <c r="Q79" s="115">
        <v>0</v>
      </c>
      <c r="R79" s="115">
        <v>0</v>
      </c>
      <c r="S79" s="115">
        <v>0</v>
      </c>
      <c r="T79" s="115">
        <v>0</v>
      </c>
      <c r="U79" s="115">
        <v>0</v>
      </c>
      <c r="V79" s="115">
        <v>4620</v>
      </c>
    </row>
    <row r="80" spans="1:22" x14ac:dyDescent="0.3">
      <c r="A80" s="112">
        <v>2296</v>
      </c>
      <c r="B80" s="108" t="s">
        <v>422</v>
      </c>
      <c r="C80" s="114" t="s">
        <v>621</v>
      </c>
      <c r="D80" s="114" t="s">
        <v>434</v>
      </c>
      <c r="E80" s="114" t="s">
        <v>425</v>
      </c>
      <c r="F80" s="114" t="s">
        <v>426</v>
      </c>
      <c r="G80" s="114" t="s">
        <v>427</v>
      </c>
      <c r="H80" s="114" t="s">
        <v>428</v>
      </c>
      <c r="I80" s="114" t="s">
        <v>622</v>
      </c>
      <c r="J80" s="115">
        <v>10010</v>
      </c>
      <c r="K80" s="115">
        <v>10010</v>
      </c>
      <c r="L80" s="115">
        <v>10010</v>
      </c>
      <c r="M80" s="115">
        <v>0</v>
      </c>
      <c r="N80" s="115">
        <v>0</v>
      </c>
      <c r="O80" s="115">
        <v>0</v>
      </c>
      <c r="P80" s="115">
        <v>0</v>
      </c>
      <c r="Q80" s="115">
        <v>0</v>
      </c>
      <c r="R80" s="115">
        <v>0</v>
      </c>
      <c r="S80" s="115">
        <v>0</v>
      </c>
      <c r="T80" s="115">
        <v>0</v>
      </c>
      <c r="U80" s="115">
        <v>0</v>
      </c>
      <c r="V80" s="115">
        <v>30030</v>
      </c>
    </row>
    <row r="81" spans="1:22" x14ac:dyDescent="0.3">
      <c r="A81" s="112">
        <v>2298</v>
      </c>
      <c r="B81" s="108" t="s">
        <v>422</v>
      </c>
      <c r="C81" s="114" t="s">
        <v>624</v>
      </c>
      <c r="D81" s="114" t="s">
        <v>434</v>
      </c>
      <c r="E81" s="114" t="s">
        <v>425</v>
      </c>
      <c r="F81" s="114" t="s">
        <v>426</v>
      </c>
      <c r="G81" s="114" t="s">
        <v>427</v>
      </c>
      <c r="H81" s="114" t="s">
        <v>428</v>
      </c>
      <c r="I81" s="114" t="s">
        <v>625</v>
      </c>
      <c r="J81" s="115">
        <v>9020</v>
      </c>
      <c r="K81" s="115">
        <v>9020</v>
      </c>
      <c r="L81" s="115">
        <v>9020</v>
      </c>
      <c r="M81" s="115">
        <v>0</v>
      </c>
      <c r="N81" s="115">
        <v>0</v>
      </c>
      <c r="O81" s="115">
        <v>0</v>
      </c>
      <c r="P81" s="115">
        <v>0</v>
      </c>
      <c r="Q81" s="115">
        <v>0</v>
      </c>
      <c r="R81" s="115">
        <v>0</v>
      </c>
      <c r="S81" s="115">
        <v>0</v>
      </c>
      <c r="T81" s="115">
        <v>0</v>
      </c>
      <c r="U81" s="115">
        <v>0</v>
      </c>
      <c r="V81" s="115">
        <v>27060</v>
      </c>
    </row>
    <row r="82" spans="1:22" x14ac:dyDescent="0.3">
      <c r="A82" s="112">
        <v>2300</v>
      </c>
      <c r="B82" s="108" t="s">
        <v>422</v>
      </c>
      <c r="C82" s="114" t="s">
        <v>627</v>
      </c>
      <c r="D82" s="114" t="s">
        <v>434</v>
      </c>
      <c r="E82" s="114" t="s">
        <v>425</v>
      </c>
      <c r="F82" s="114" t="s">
        <v>426</v>
      </c>
      <c r="G82" s="114" t="s">
        <v>427</v>
      </c>
      <c r="H82" s="114" t="s">
        <v>428</v>
      </c>
      <c r="I82" s="114" t="s">
        <v>628</v>
      </c>
      <c r="J82" s="115">
        <v>880</v>
      </c>
      <c r="K82" s="115">
        <v>880</v>
      </c>
      <c r="L82" s="115">
        <v>880</v>
      </c>
      <c r="M82" s="115">
        <v>0</v>
      </c>
      <c r="N82" s="115">
        <v>0</v>
      </c>
      <c r="O82" s="115">
        <v>0</v>
      </c>
      <c r="P82" s="115">
        <v>0</v>
      </c>
      <c r="Q82" s="115">
        <v>0</v>
      </c>
      <c r="R82" s="115">
        <v>0</v>
      </c>
      <c r="S82" s="115">
        <v>0</v>
      </c>
      <c r="T82" s="115">
        <v>0</v>
      </c>
      <c r="U82" s="115">
        <v>0</v>
      </c>
      <c r="V82" s="115">
        <v>2640</v>
      </c>
    </row>
    <row r="83" spans="1:22" x14ac:dyDescent="0.3">
      <c r="A83" s="112">
        <v>2312</v>
      </c>
      <c r="B83" s="108" t="s">
        <v>422</v>
      </c>
      <c r="C83" s="114" t="s">
        <v>629</v>
      </c>
      <c r="D83" s="114" t="s">
        <v>424</v>
      </c>
      <c r="E83" s="114" t="s">
        <v>425</v>
      </c>
      <c r="F83" s="114" t="s">
        <v>426</v>
      </c>
      <c r="G83" s="114" t="s">
        <v>427</v>
      </c>
      <c r="H83" s="114" t="s">
        <v>428</v>
      </c>
      <c r="I83" s="114" t="s">
        <v>630</v>
      </c>
      <c r="J83" s="115">
        <v>6050</v>
      </c>
      <c r="K83" s="115">
        <v>6050</v>
      </c>
      <c r="L83" s="115">
        <v>6050</v>
      </c>
      <c r="M83" s="115">
        <v>0</v>
      </c>
      <c r="N83" s="115">
        <v>0</v>
      </c>
      <c r="O83" s="115">
        <v>0</v>
      </c>
      <c r="P83" s="115">
        <v>0</v>
      </c>
      <c r="Q83" s="115">
        <v>0</v>
      </c>
      <c r="R83" s="115">
        <v>0</v>
      </c>
      <c r="S83" s="115">
        <v>0</v>
      </c>
      <c r="T83" s="115">
        <v>0</v>
      </c>
      <c r="U83" s="115">
        <v>0</v>
      </c>
      <c r="V83" s="115">
        <v>18150</v>
      </c>
    </row>
    <row r="84" spans="1:22" x14ac:dyDescent="0.3">
      <c r="A84" s="112">
        <v>2318</v>
      </c>
      <c r="B84" s="108" t="s">
        <v>422</v>
      </c>
      <c r="C84" s="114" t="s">
        <v>632</v>
      </c>
      <c r="D84" s="114" t="s">
        <v>424</v>
      </c>
      <c r="E84" s="114" t="s">
        <v>425</v>
      </c>
      <c r="F84" s="114" t="s">
        <v>426</v>
      </c>
      <c r="G84" s="114" t="s">
        <v>427</v>
      </c>
      <c r="H84" s="114" t="s">
        <v>428</v>
      </c>
      <c r="I84" s="114" t="s">
        <v>633</v>
      </c>
      <c r="J84" s="115">
        <v>1210</v>
      </c>
      <c r="K84" s="115">
        <v>1210</v>
      </c>
      <c r="L84" s="115">
        <v>1210</v>
      </c>
      <c r="M84" s="115">
        <v>0</v>
      </c>
      <c r="N84" s="115">
        <v>0</v>
      </c>
      <c r="O84" s="115">
        <v>0</v>
      </c>
      <c r="P84" s="115">
        <v>0</v>
      </c>
      <c r="Q84" s="115">
        <v>0</v>
      </c>
      <c r="R84" s="115">
        <v>0</v>
      </c>
      <c r="S84" s="115">
        <v>0</v>
      </c>
      <c r="T84" s="115">
        <v>0</v>
      </c>
      <c r="U84" s="115">
        <v>0</v>
      </c>
      <c r="V84" s="115">
        <v>3630</v>
      </c>
    </row>
    <row r="85" spans="1:22" x14ac:dyDescent="0.3">
      <c r="A85" s="112">
        <v>2320</v>
      </c>
      <c r="B85" s="108" t="s">
        <v>422</v>
      </c>
      <c r="C85" s="114" t="s">
        <v>635</v>
      </c>
      <c r="D85" s="114" t="s">
        <v>424</v>
      </c>
      <c r="E85" s="114" t="s">
        <v>425</v>
      </c>
      <c r="F85" s="114" t="s">
        <v>426</v>
      </c>
      <c r="G85" s="114" t="s">
        <v>427</v>
      </c>
      <c r="H85" s="114" t="s">
        <v>428</v>
      </c>
      <c r="I85" s="114" t="s">
        <v>636</v>
      </c>
      <c r="J85" s="115">
        <v>5500</v>
      </c>
      <c r="K85" s="115">
        <v>5500</v>
      </c>
      <c r="L85" s="115">
        <v>5500</v>
      </c>
      <c r="M85" s="115">
        <v>0</v>
      </c>
      <c r="N85" s="115">
        <v>0</v>
      </c>
      <c r="O85" s="115">
        <v>0</v>
      </c>
      <c r="P85" s="115">
        <v>0</v>
      </c>
      <c r="Q85" s="115">
        <v>0</v>
      </c>
      <c r="R85" s="115">
        <v>0</v>
      </c>
      <c r="S85" s="115">
        <v>0</v>
      </c>
      <c r="T85" s="115">
        <v>0</v>
      </c>
      <c r="U85" s="115">
        <v>0</v>
      </c>
      <c r="V85" s="115">
        <v>16500</v>
      </c>
    </row>
    <row r="86" spans="1:22" x14ac:dyDescent="0.3">
      <c r="A86" s="112">
        <v>2321</v>
      </c>
      <c r="B86" s="108" t="s">
        <v>422</v>
      </c>
      <c r="C86" s="114" t="s">
        <v>637</v>
      </c>
      <c r="D86" s="114" t="s">
        <v>424</v>
      </c>
      <c r="E86" s="114" t="s">
        <v>425</v>
      </c>
      <c r="F86" s="114" t="s">
        <v>426</v>
      </c>
      <c r="G86" s="114" t="s">
        <v>427</v>
      </c>
      <c r="H86" s="114" t="s">
        <v>428</v>
      </c>
      <c r="I86" s="114" t="s">
        <v>638</v>
      </c>
      <c r="J86" s="115">
        <v>1870</v>
      </c>
      <c r="K86" s="115">
        <v>1870</v>
      </c>
      <c r="L86" s="115">
        <v>1870</v>
      </c>
      <c r="M86" s="115">
        <v>0</v>
      </c>
      <c r="N86" s="115">
        <v>0</v>
      </c>
      <c r="O86" s="115">
        <v>0</v>
      </c>
      <c r="P86" s="115">
        <v>0</v>
      </c>
      <c r="Q86" s="115">
        <v>0</v>
      </c>
      <c r="R86" s="115">
        <v>0</v>
      </c>
      <c r="S86" s="115">
        <v>0</v>
      </c>
      <c r="T86" s="115">
        <v>0</v>
      </c>
      <c r="U86" s="115">
        <v>0</v>
      </c>
      <c r="V86" s="115">
        <v>5610</v>
      </c>
    </row>
    <row r="87" spans="1:22" x14ac:dyDescent="0.3">
      <c r="A87" s="112">
        <v>2322</v>
      </c>
      <c r="B87" s="108" t="s">
        <v>422</v>
      </c>
      <c r="C87" s="114" t="s">
        <v>640</v>
      </c>
      <c r="D87" s="114" t="s">
        <v>424</v>
      </c>
      <c r="E87" s="114" t="s">
        <v>425</v>
      </c>
      <c r="F87" s="114" t="s">
        <v>426</v>
      </c>
      <c r="G87" s="114" t="s">
        <v>427</v>
      </c>
      <c r="H87" s="114" t="s">
        <v>428</v>
      </c>
      <c r="I87" s="114" t="s">
        <v>641</v>
      </c>
      <c r="J87" s="115">
        <v>2310</v>
      </c>
      <c r="K87" s="115">
        <v>2310</v>
      </c>
      <c r="L87" s="115">
        <v>2310</v>
      </c>
      <c r="M87" s="115">
        <v>0</v>
      </c>
      <c r="N87" s="115">
        <v>0</v>
      </c>
      <c r="O87" s="115">
        <v>0</v>
      </c>
      <c r="P87" s="115">
        <v>0</v>
      </c>
      <c r="Q87" s="115">
        <v>0</v>
      </c>
      <c r="R87" s="115">
        <v>0</v>
      </c>
      <c r="S87" s="115">
        <v>0</v>
      </c>
      <c r="T87" s="115">
        <v>0</v>
      </c>
      <c r="U87" s="115">
        <v>0</v>
      </c>
      <c r="V87" s="115">
        <v>6930</v>
      </c>
    </row>
    <row r="88" spans="1:22" x14ac:dyDescent="0.3">
      <c r="A88" s="112">
        <v>2326</v>
      </c>
      <c r="B88" s="108" t="s">
        <v>422</v>
      </c>
      <c r="C88" s="114" t="s">
        <v>643</v>
      </c>
      <c r="D88" s="114" t="s">
        <v>424</v>
      </c>
      <c r="E88" s="114" t="s">
        <v>425</v>
      </c>
      <c r="F88" s="114" t="s">
        <v>426</v>
      </c>
      <c r="G88" s="114" t="s">
        <v>427</v>
      </c>
      <c r="H88" s="114" t="s">
        <v>428</v>
      </c>
      <c r="I88" s="114" t="s">
        <v>644</v>
      </c>
      <c r="J88" s="115">
        <v>2640</v>
      </c>
      <c r="K88" s="115">
        <v>2640</v>
      </c>
      <c r="L88" s="115">
        <v>2640</v>
      </c>
      <c r="M88" s="115">
        <v>0</v>
      </c>
      <c r="N88" s="115">
        <v>0</v>
      </c>
      <c r="O88" s="115">
        <v>0</v>
      </c>
      <c r="P88" s="115">
        <v>0</v>
      </c>
      <c r="Q88" s="115">
        <v>0</v>
      </c>
      <c r="R88" s="115">
        <v>0</v>
      </c>
      <c r="S88" s="115">
        <v>0</v>
      </c>
      <c r="T88" s="115">
        <v>0</v>
      </c>
      <c r="U88" s="115">
        <v>0</v>
      </c>
      <c r="V88" s="115">
        <v>7920</v>
      </c>
    </row>
    <row r="89" spans="1:22" x14ac:dyDescent="0.3">
      <c r="A89" s="112">
        <v>2327</v>
      </c>
      <c r="B89" s="108" t="s">
        <v>422</v>
      </c>
      <c r="C89" s="114" t="s">
        <v>646</v>
      </c>
      <c r="D89" s="114" t="s">
        <v>424</v>
      </c>
      <c r="E89" s="114" t="s">
        <v>425</v>
      </c>
      <c r="F89" s="114" t="s">
        <v>426</v>
      </c>
      <c r="G89" s="114" t="s">
        <v>427</v>
      </c>
      <c r="H89" s="114" t="s">
        <v>428</v>
      </c>
      <c r="I89" s="114" t="s">
        <v>647</v>
      </c>
      <c r="J89" s="115">
        <v>880</v>
      </c>
      <c r="K89" s="115">
        <v>880</v>
      </c>
      <c r="L89" s="115">
        <v>880</v>
      </c>
      <c r="M89" s="115">
        <v>0</v>
      </c>
      <c r="N89" s="115">
        <v>0</v>
      </c>
      <c r="O89" s="115">
        <v>0</v>
      </c>
      <c r="P89" s="115">
        <v>0</v>
      </c>
      <c r="Q89" s="115">
        <v>0</v>
      </c>
      <c r="R89" s="115">
        <v>0</v>
      </c>
      <c r="S89" s="115">
        <v>0</v>
      </c>
      <c r="T89" s="115">
        <v>0</v>
      </c>
      <c r="U89" s="115">
        <v>0</v>
      </c>
      <c r="V89" s="115">
        <v>2640</v>
      </c>
    </row>
    <row r="90" spans="1:22" x14ac:dyDescent="0.3">
      <c r="A90" s="112">
        <v>2328</v>
      </c>
      <c r="B90" s="108" t="s">
        <v>422</v>
      </c>
      <c r="C90" s="114" t="s">
        <v>648</v>
      </c>
      <c r="D90" s="114" t="s">
        <v>424</v>
      </c>
      <c r="E90" s="114" t="s">
        <v>425</v>
      </c>
      <c r="F90" s="114" t="s">
        <v>426</v>
      </c>
      <c r="G90" s="114" t="s">
        <v>427</v>
      </c>
      <c r="H90" s="114" t="s">
        <v>428</v>
      </c>
      <c r="I90" s="114" t="s">
        <v>649</v>
      </c>
      <c r="J90" s="115">
        <v>2200</v>
      </c>
      <c r="K90" s="115">
        <v>2200</v>
      </c>
      <c r="L90" s="115">
        <v>2200</v>
      </c>
      <c r="M90" s="115">
        <v>0</v>
      </c>
      <c r="N90" s="115">
        <v>0</v>
      </c>
      <c r="O90" s="115">
        <v>0</v>
      </c>
      <c r="P90" s="115">
        <v>0</v>
      </c>
      <c r="Q90" s="115">
        <v>0</v>
      </c>
      <c r="R90" s="115">
        <v>0</v>
      </c>
      <c r="S90" s="115">
        <v>0</v>
      </c>
      <c r="T90" s="115">
        <v>0</v>
      </c>
      <c r="U90" s="115">
        <v>0</v>
      </c>
      <c r="V90" s="115">
        <v>6600</v>
      </c>
    </row>
    <row r="91" spans="1:22" x14ac:dyDescent="0.3">
      <c r="A91" s="112">
        <v>2329</v>
      </c>
      <c r="B91" s="108" t="s">
        <v>422</v>
      </c>
      <c r="C91" s="114" t="s">
        <v>650</v>
      </c>
      <c r="D91" s="114" t="s">
        <v>424</v>
      </c>
      <c r="E91" s="114" t="s">
        <v>425</v>
      </c>
      <c r="F91" s="114" t="s">
        <v>426</v>
      </c>
      <c r="G91" s="114" t="s">
        <v>427</v>
      </c>
      <c r="H91" s="114" t="s">
        <v>428</v>
      </c>
      <c r="I91" s="114" t="s">
        <v>651</v>
      </c>
      <c r="J91" s="115">
        <v>5280</v>
      </c>
      <c r="K91" s="115">
        <v>5280</v>
      </c>
      <c r="L91" s="115">
        <v>5280</v>
      </c>
      <c r="M91" s="115">
        <v>0</v>
      </c>
      <c r="N91" s="115">
        <v>0</v>
      </c>
      <c r="O91" s="115">
        <v>0</v>
      </c>
      <c r="P91" s="115">
        <v>0</v>
      </c>
      <c r="Q91" s="115">
        <v>0</v>
      </c>
      <c r="R91" s="115">
        <v>0</v>
      </c>
      <c r="S91" s="115">
        <v>0</v>
      </c>
      <c r="T91" s="115">
        <v>0</v>
      </c>
      <c r="U91" s="115">
        <v>0</v>
      </c>
      <c r="V91" s="115">
        <v>15840</v>
      </c>
    </row>
    <row r="92" spans="1:22" x14ac:dyDescent="0.3">
      <c r="A92" s="112">
        <v>2337</v>
      </c>
      <c r="B92" s="108" t="s">
        <v>422</v>
      </c>
      <c r="C92" s="114" t="s">
        <v>652</v>
      </c>
      <c r="D92" s="114" t="s">
        <v>424</v>
      </c>
      <c r="E92" s="114" t="s">
        <v>425</v>
      </c>
      <c r="F92" s="114" t="s">
        <v>426</v>
      </c>
      <c r="G92" s="114" t="s">
        <v>427</v>
      </c>
      <c r="H92" s="114" t="s">
        <v>428</v>
      </c>
      <c r="I92" s="114" t="s">
        <v>653</v>
      </c>
      <c r="J92" s="115">
        <v>3410</v>
      </c>
      <c r="K92" s="115">
        <v>3410</v>
      </c>
      <c r="L92" s="115">
        <v>3410</v>
      </c>
      <c r="M92" s="115">
        <v>0</v>
      </c>
      <c r="N92" s="115">
        <v>0</v>
      </c>
      <c r="O92" s="115">
        <v>0</v>
      </c>
      <c r="P92" s="115">
        <v>0</v>
      </c>
      <c r="Q92" s="115">
        <v>0</v>
      </c>
      <c r="R92" s="115">
        <v>0</v>
      </c>
      <c r="S92" s="115">
        <v>0</v>
      </c>
      <c r="T92" s="115">
        <v>0</v>
      </c>
      <c r="U92" s="115">
        <v>0</v>
      </c>
      <c r="V92" s="115">
        <v>10230</v>
      </c>
    </row>
    <row r="93" spans="1:22" x14ac:dyDescent="0.3">
      <c r="A93" s="112">
        <v>2340</v>
      </c>
      <c r="B93" s="108" t="s">
        <v>422</v>
      </c>
      <c r="C93" s="114" t="s">
        <v>654</v>
      </c>
      <c r="D93" s="114" t="s">
        <v>424</v>
      </c>
      <c r="E93" s="114" t="s">
        <v>425</v>
      </c>
      <c r="F93" s="114" t="s">
        <v>426</v>
      </c>
      <c r="G93" s="114" t="s">
        <v>427</v>
      </c>
      <c r="H93" s="114" t="s">
        <v>428</v>
      </c>
      <c r="I93" s="114" t="s">
        <v>655</v>
      </c>
      <c r="J93" s="115">
        <v>8910</v>
      </c>
      <c r="K93" s="115">
        <v>8910</v>
      </c>
      <c r="L93" s="115">
        <v>8910</v>
      </c>
      <c r="M93" s="115">
        <v>0</v>
      </c>
      <c r="N93" s="115">
        <v>0</v>
      </c>
      <c r="O93" s="115">
        <v>0</v>
      </c>
      <c r="P93" s="115">
        <v>0</v>
      </c>
      <c r="Q93" s="115">
        <v>0</v>
      </c>
      <c r="R93" s="115">
        <v>0</v>
      </c>
      <c r="S93" s="115">
        <v>0</v>
      </c>
      <c r="T93" s="115">
        <v>0</v>
      </c>
      <c r="U93" s="115">
        <v>0</v>
      </c>
      <c r="V93" s="115">
        <v>26730</v>
      </c>
    </row>
    <row r="94" spans="1:22" x14ac:dyDescent="0.3">
      <c r="A94" s="112">
        <v>2345</v>
      </c>
      <c r="B94" s="108" t="s">
        <v>422</v>
      </c>
      <c r="C94" s="114" t="s">
        <v>656</v>
      </c>
      <c r="D94" s="114" t="s">
        <v>424</v>
      </c>
      <c r="E94" s="114" t="s">
        <v>425</v>
      </c>
      <c r="F94" s="114" t="s">
        <v>426</v>
      </c>
      <c r="G94" s="114" t="s">
        <v>427</v>
      </c>
      <c r="H94" s="114" t="s">
        <v>428</v>
      </c>
      <c r="I94" s="114" t="s">
        <v>657</v>
      </c>
      <c r="J94" s="115">
        <v>4510</v>
      </c>
      <c r="K94" s="115">
        <v>4510</v>
      </c>
      <c r="L94" s="115">
        <v>4510</v>
      </c>
      <c r="M94" s="115">
        <v>0</v>
      </c>
      <c r="N94" s="115">
        <v>0</v>
      </c>
      <c r="O94" s="115">
        <v>0</v>
      </c>
      <c r="P94" s="115">
        <v>0</v>
      </c>
      <c r="Q94" s="115">
        <v>0</v>
      </c>
      <c r="R94" s="115">
        <v>0</v>
      </c>
      <c r="S94" s="115">
        <v>0</v>
      </c>
      <c r="T94" s="115">
        <v>0</v>
      </c>
      <c r="U94" s="115">
        <v>0</v>
      </c>
      <c r="V94" s="115">
        <v>13530</v>
      </c>
    </row>
    <row r="95" spans="1:22" x14ac:dyDescent="0.3">
      <c r="A95" s="112">
        <v>2431</v>
      </c>
      <c r="B95" s="108" t="s">
        <v>422</v>
      </c>
      <c r="C95" s="114" t="s">
        <v>658</v>
      </c>
      <c r="D95" s="114" t="s">
        <v>440</v>
      </c>
      <c r="E95" s="114" t="s">
        <v>425</v>
      </c>
      <c r="F95" s="114" t="s">
        <v>426</v>
      </c>
      <c r="G95" s="114" t="s">
        <v>427</v>
      </c>
      <c r="H95" s="114" t="s">
        <v>428</v>
      </c>
      <c r="I95" s="114" t="s">
        <v>659</v>
      </c>
      <c r="J95" s="115">
        <v>13090</v>
      </c>
      <c r="K95" s="115">
        <v>13090</v>
      </c>
      <c r="L95" s="115">
        <v>13090</v>
      </c>
      <c r="M95" s="115">
        <v>0</v>
      </c>
      <c r="N95" s="115">
        <v>0</v>
      </c>
      <c r="O95" s="115">
        <v>0</v>
      </c>
      <c r="P95" s="115">
        <v>0</v>
      </c>
      <c r="Q95" s="115">
        <v>0</v>
      </c>
      <c r="R95" s="115">
        <v>0</v>
      </c>
      <c r="S95" s="115">
        <v>0</v>
      </c>
      <c r="T95" s="115">
        <v>0</v>
      </c>
      <c r="U95" s="115">
        <v>0</v>
      </c>
      <c r="V95" s="115">
        <v>39270</v>
      </c>
    </row>
    <row r="96" spans="1:22" x14ac:dyDescent="0.3">
      <c r="A96" s="112">
        <v>2434</v>
      </c>
      <c r="B96" s="108" t="s">
        <v>422</v>
      </c>
      <c r="C96" s="114" t="s">
        <v>660</v>
      </c>
      <c r="D96" s="114" t="s">
        <v>424</v>
      </c>
      <c r="E96" s="114" t="s">
        <v>425</v>
      </c>
      <c r="F96" s="114" t="s">
        <v>426</v>
      </c>
      <c r="G96" s="114" t="s">
        <v>427</v>
      </c>
      <c r="H96" s="114" t="s">
        <v>428</v>
      </c>
      <c r="I96" s="114" t="s">
        <v>661</v>
      </c>
      <c r="J96" s="115">
        <v>24420</v>
      </c>
      <c r="K96" s="115">
        <v>24420</v>
      </c>
      <c r="L96" s="115">
        <v>24420</v>
      </c>
      <c r="M96" s="115">
        <v>0</v>
      </c>
      <c r="N96" s="115">
        <v>0</v>
      </c>
      <c r="O96" s="115">
        <v>0</v>
      </c>
      <c r="P96" s="115">
        <v>0</v>
      </c>
      <c r="Q96" s="115">
        <v>0</v>
      </c>
      <c r="R96" s="115">
        <v>0</v>
      </c>
      <c r="S96" s="115">
        <v>0</v>
      </c>
      <c r="T96" s="115">
        <v>0</v>
      </c>
      <c r="U96" s="115">
        <v>0</v>
      </c>
      <c r="V96" s="115">
        <v>73260</v>
      </c>
    </row>
    <row r="97" spans="1:22" x14ac:dyDescent="0.3">
      <c r="A97" s="112">
        <v>2444</v>
      </c>
      <c r="B97" s="108" t="s">
        <v>422</v>
      </c>
      <c r="C97" s="114" t="s">
        <v>662</v>
      </c>
      <c r="D97" s="114" t="s">
        <v>440</v>
      </c>
      <c r="E97" s="114" t="s">
        <v>425</v>
      </c>
      <c r="F97" s="114" t="s">
        <v>426</v>
      </c>
      <c r="G97" s="114" t="s">
        <v>427</v>
      </c>
      <c r="H97" s="114" t="s">
        <v>428</v>
      </c>
      <c r="I97" s="114" t="s">
        <v>663</v>
      </c>
      <c r="J97" s="115">
        <v>10340</v>
      </c>
      <c r="K97" s="115">
        <v>10340</v>
      </c>
      <c r="L97" s="115">
        <v>10340</v>
      </c>
      <c r="M97" s="115">
        <v>0</v>
      </c>
      <c r="N97" s="115">
        <v>0</v>
      </c>
      <c r="O97" s="115">
        <v>0</v>
      </c>
      <c r="P97" s="115">
        <v>0</v>
      </c>
      <c r="Q97" s="115">
        <v>0</v>
      </c>
      <c r="R97" s="115">
        <v>0</v>
      </c>
      <c r="S97" s="115">
        <v>0</v>
      </c>
      <c r="T97" s="115">
        <v>0</v>
      </c>
      <c r="U97" s="115">
        <v>0</v>
      </c>
      <c r="V97" s="115">
        <v>31020</v>
      </c>
    </row>
    <row r="98" spans="1:22" x14ac:dyDescent="0.3">
      <c r="A98" s="112">
        <v>2454</v>
      </c>
      <c r="B98" s="108" t="s">
        <v>422</v>
      </c>
      <c r="C98" s="114" t="s">
        <v>664</v>
      </c>
      <c r="D98" s="114" t="s">
        <v>424</v>
      </c>
      <c r="E98" s="114" t="s">
        <v>425</v>
      </c>
      <c r="F98" s="114" t="s">
        <v>426</v>
      </c>
      <c r="G98" s="114" t="s">
        <v>427</v>
      </c>
      <c r="H98" s="114" t="s">
        <v>428</v>
      </c>
      <c r="I98" s="114" t="s">
        <v>665</v>
      </c>
      <c r="J98" s="115">
        <v>6050</v>
      </c>
      <c r="K98" s="115">
        <v>6050</v>
      </c>
      <c r="L98" s="115">
        <v>6050</v>
      </c>
      <c r="M98" s="115">
        <v>0</v>
      </c>
      <c r="N98" s="115">
        <v>0</v>
      </c>
      <c r="O98" s="115">
        <v>0</v>
      </c>
      <c r="P98" s="115">
        <v>0</v>
      </c>
      <c r="Q98" s="115">
        <v>0</v>
      </c>
      <c r="R98" s="115">
        <v>0</v>
      </c>
      <c r="S98" s="115">
        <v>0</v>
      </c>
      <c r="T98" s="115">
        <v>0</v>
      </c>
      <c r="U98" s="115">
        <v>0</v>
      </c>
      <c r="V98" s="115">
        <v>18150</v>
      </c>
    </row>
    <row r="99" spans="1:22" x14ac:dyDescent="0.3">
      <c r="A99" s="112">
        <v>2459</v>
      </c>
      <c r="B99" s="108" t="s">
        <v>422</v>
      </c>
      <c r="C99" s="114" t="s">
        <v>667</v>
      </c>
      <c r="D99" s="114" t="s">
        <v>440</v>
      </c>
      <c r="E99" s="114" t="s">
        <v>425</v>
      </c>
      <c r="F99" s="114" t="s">
        <v>426</v>
      </c>
      <c r="G99" s="114" t="s">
        <v>427</v>
      </c>
      <c r="H99" s="114" t="s">
        <v>428</v>
      </c>
      <c r="I99" s="114" t="s">
        <v>668</v>
      </c>
      <c r="J99" s="115">
        <v>990</v>
      </c>
      <c r="K99" s="115">
        <v>990</v>
      </c>
      <c r="L99" s="115">
        <v>990</v>
      </c>
      <c r="M99" s="115">
        <v>0</v>
      </c>
      <c r="N99" s="115">
        <v>0</v>
      </c>
      <c r="O99" s="115">
        <v>0</v>
      </c>
      <c r="P99" s="115">
        <v>0</v>
      </c>
      <c r="Q99" s="115">
        <v>0</v>
      </c>
      <c r="R99" s="115">
        <v>0</v>
      </c>
      <c r="S99" s="115">
        <v>0</v>
      </c>
      <c r="T99" s="115">
        <v>0</v>
      </c>
      <c r="U99" s="115">
        <v>0</v>
      </c>
      <c r="V99" s="115">
        <v>2970</v>
      </c>
    </row>
    <row r="100" spans="1:22" x14ac:dyDescent="0.3">
      <c r="A100" s="112">
        <v>2463</v>
      </c>
      <c r="B100" s="108" t="s">
        <v>422</v>
      </c>
      <c r="C100" s="114" t="s">
        <v>670</v>
      </c>
      <c r="D100" s="114" t="s">
        <v>424</v>
      </c>
      <c r="E100" s="114" t="s">
        <v>425</v>
      </c>
      <c r="F100" s="114" t="s">
        <v>426</v>
      </c>
      <c r="G100" s="114" t="s">
        <v>427</v>
      </c>
      <c r="H100" s="114" t="s">
        <v>428</v>
      </c>
      <c r="I100" s="114" t="s">
        <v>671</v>
      </c>
      <c r="J100" s="115">
        <v>5940</v>
      </c>
      <c r="K100" s="115">
        <v>5940</v>
      </c>
      <c r="L100" s="115">
        <v>5940</v>
      </c>
      <c r="M100" s="115">
        <v>0</v>
      </c>
      <c r="N100" s="115">
        <v>0</v>
      </c>
      <c r="O100" s="115">
        <v>0</v>
      </c>
      <c r="P100" s="115">
        <v>0</v>
      </c>
      <c r="Q100" s="115">
        <v>0</v>
      </c>
      <c r="R100" s="115">
        <v>0</v>
      </c>
      <c r="S100" s="115">
        <v>0</v>
      </c>
      <c r="T100" s="115">
        <v>0</v>
      </c>
      <c r="U100" s="115">
        <v>0</v>
      </c>
      <c r="V100" s="115">
        <v>17820</v>
      </c>
    </row>
    <row r="101" spans="1:22" x14ac:dyDescent="0.3">
      <c r="A101" s="112">
        <v>2465</v>
      </c>
      <c r="B101" s="108" t="s">
        <v>422</v>
      </c>
      <c r="C101" s="114" t="s">
        <v>673</v>
      </c>
      <c r="D101" s="114" t="s">
        <v>440</v>
      </c>
      <c r="E101" s="114" t="s">
        <v>425</v>
      </c>
      <c r="F101" s="114" t="s">
        <v>426</v>
      </c>
      <c r="G101" s="114" t="s">
        <v>427</v>
      </c>
      <c r="H101" s="114" t="s">
        <v>428</v>
      </c>
      <c r="I101" s="114" t="s">
        <v>674</v>
      </c>
      <c r="J101" s="115">
        <v>1320</v>
      </c>
      <c r="K101" s="115">
        <v>1320</v>
      </c>
      <c r="L101" s="115">
        <v>1320</v>
      </c>
      <c r="M101" s="115">
        <v>0</v>
      </c>
      <c r="N101" s="115">
        <v>0</v>
      </c>
      <c r="O101" s="115">
        <v>0</v>
      </c>
      <c r="P101" s="115">
        <v>0</v>
      </c>
      <c r="Q101" s="115">
        <v>0</v>
      </c>
      <c r="R101" s="115">
        <v>0</v>
      </c>
      <c r="S101" s="115">
        <v>0</v>
      </c>
      <c r="T101" s="115">
        <v>0</v>
      </c>
      <c r="U101" s="115">
        <v>0</v>
      </c>
      <c r="V101" s="115">
        <v>3960</v>
      </c>
    </row>
    <row r="102" spans="1:22" x14ac:dyDescent="0.3">
      <c r="A102" s="112">
        <v>2471</v>
      </c>
      <c r="B102" s="108" t="s">
        <v>422</v>
      </c>
      <c r="C102" s="114" t="s">
        <v>675</v>
      </c>
      <c r="D102" s="114" t="s">
        <v>424</v>
      </c>
      <c r="E102" s="114" t="s">
        <v>425</v>
      </c>
      <c r="F102" s="114" t="s">
        <v>426</v>
      </c>
      <c r="G102" s="114" t="s">
        <v>427</v>
      </c>
      <c r="H102" s="114" t="s">
        <v>428</v>
      </c>
      <c r="I102" s="114" t="s">
        <v>676</v>
      </c>
      <c r="J102" s="115">
        <v>10120</v>
      </c>
      <c r="K102" s="115">
        <v>10120</v>
      </c>
      <c r="L102" s="115">
        <v>10120</v>
      </c>
      <c r="M102" s="115">
        <v>0</v>
      </c>
      <c r="N102" s="115">
        <v>0</v>
      </c>
      <c r="O102" s="115">
        <v>0</v>
      </c>
      <c r="P102" s="115">
        <v>0</v>
      </c>
      <c r="Q102" s="115">
        <v>0</v>
      </c>
      <c r="R102" s="115">
        <v>0</v>
      </c>
      <c r="S102" s="115">
        <v>0</v>
      </c>
      <c r="T102" s="115">
        <v>0</v>
      </c>
      <c r="U102" s="115">
        <v>0</v>
      </c>
      <c r="V102" s="115">
        <v>30360</v>
      </c>
    </row>
    <row r="103" spans="1:22" x14ac:dyDescent="0.3">
      <c r="A103" s="112">
        <v>2474</v>
      </c>
      <c r="B103" s="108" t="s">
        <v>422</v>
      </c>
      <c r="C103" s="114" t="s">
        <v>678</v>
      </c>
      <c r="D103" s="114" t="s">
        <v>434</v>
      </c>
      <c r="E103" s="114" t="s">
        <v>425</v>
      </c>
      <c r="F103" s="114" t="s">
        <v>426</v>
      </c>
      <c r="G103" s="114" t="s">
        <v>427</v>
      </c>
      <c r="H103" s="114" t="s">
        <v>428</v>
      </c>
      <c r="I103" s="114" t="s">
        <v>679</v>
      </c>
      <c r="J103" s="115">
        <v>5610</v>
      </c>
      <c r="K103" s="115">
        <v>5610</v>
      </c>
      <c r="L103" s="115">
        <v>5610</v>
      </c>
      <c r="M103" s="115">
        <v>0</v>
      </c>
      <c r="N103" s="115">
        <v>0</v>
      </c>
      <c r="O103" s="115">
        <v>0</v>
      </c>
      <c r="P103" s="115">
        <v>0</v>
      </c>
      <c r="Q103" s="115">
        <v>0</v>
      </c>
      <c r="R103" s="115">
        <v>0</v>
      </c>
      <c r="S103" s="115">
        <v>0</v>
      </c>
      <c r="T103" s="115">
        <v>0</v>
      </c>
      <c r="U103" s="115">
        <v>0</v>
      </c>
      <c r="V103" s="115">
        <v>16830</v>
      </c>
    </row>
    <row r="104" spans="1:22" x14ac:dyDescent="0.3">
      <c r="A104" s="112">
        <v>2482</v>
      </c>
      <c r="B104" s="108" t="s">
        <v>422</v>
      </c>
      <c r="C104" s="114" t="s">
        <v>681</v>
      </c>
      <c r="D104" s="114" t="s">
        <v>440</v>
      </c>
      <c r="E104" s="114" t="s">
        <v>425</v>
      </c>
      <c r="F104" s="114" t="s">
        <v>426</v>
      </c>
      <c r="G104" s="114" t="s">
        <v>427</v>
      </c>
      <c r="H104" s="114" t="s">
        <v>428</v>
      </c>
      <c r="I104" s="114" t="s">
        <v>682</v>
      </c>
      <c r="J104" s="115">
        <v>1320</v>
      </c>
      <c r="K104" s="115">
        <v>1320</v>
      </c>
      <c r="L104" s="115">
        <v>1320</v>
      </c>
      <c r="M104" s="115">
        <v>0</v>
      </c>
      <c r="N104" s="115">
        <v>0</v>
      </c>
      <c r="O104" s="115">
        <v>0</v>
      </c>
      <c r="P104" s="115">
        <v>0</v>
      </c>
      <c r="Q104" s="115">
        <v>0</v>
      </c>
      <c r="R104" s="115">
        <v>0</v>
      </c>
      <c r="S104" s="115">
        <v>0</v>
      </c>
      <c r="T104" s="115">
        <v>0</v>
      </c>
      <c r="U104" s="115">
        <v>0</v>
      </c>
      <c r="V104" s="115">
        <v>3960</v>
      </c>
    </row>
    <row r="105" spans="1:22" x14ac:dyDescent="0.3">
      <c r="A105" s="112">
        <v>2490</v>
      </c>
      <c r="B105" s="108" t="s">
        <v>422</v>
      </c>
      <c r="C105" s="114" t="s">
        <v>683</v>
      </c>
      <c r="D105" s="114" t="s">
        <v>440</v>
      </c>
      <c r="E105" s="114" t="s">
        <v>425</v>
      </c>
      <c r="F105" s="114" t="s">
        <v>426</v>
      </c>
      <c r="G105" s="114" t="s">
        <v>427</v>
      </c>
      <c r="H105" s="114" t="s">
        <v>428</v>
      </c>
      <c r="I105" s="114" t="s">
        <v>684</v>
      </c>
      <c r="J105" s="115">
        <v>3410</v>
      </c>
      <c r="K105" s="115">
        <v>3410</v>
      </c>
      <c r="L105" s="115">
        <v>3410</v>
      </c>
      <c r="M105" s="115">
        <v>0</v>
      </c>
      <c r="N105" s="115">
        <v>0</v>
      </c>
      <c r="O105" s="115">
        <v>0</v>
      </c>
      <c r="P105" s="115">
        <v>0</v>
      </c>
      <c r="Q105" s="115">
        <v>0</v>
      </c>
      <c r="R105" s="115">
        <v>0</v>
      </c>
      <c r="S105" s="115">
        <v>0</v>
      </c>
      <c r="T105" s="115">
        <v>0</v>
      </c>
      <c r="U105" s="115">
        <v>0</v>
      </c>
      <c r="V105" s="115">
        <v>10230</v>
      </c>
    </row>
    <row r="106" spans="1:22" x14ac:dyDescent="0.3">
      <c r="A106" s="112">
        <v>2509</v>
      </c>
      <c r="B106" s="108" t="s">
        <v>422</v>
      </c>
      <c r="C106" s="114" t="s">
        <v>686</v>
      </c>
      <c r="D106" s="114" t="s">
        <v>440</v>
      </c>
      <c r="E106" s="114" t="s">
        <v>425</v>
      </c>
      <c r="F106" s="114" t="s">
        <v>426</v>
      </c>
      <c r="G106" s="114" t="s">
        <v>427</v>
      </c>
      <c r="H106" s="114" t="s">
        <v>428</v>
      </c>
      <c r="I106" s="114" t="s">
        <v>687</v>
      </c>
      <c r="J106" s="115">
        <v>3410</v>
      </c>
      <c r="K106" s="115">
        <v>3410</v>
      </c>
      <c r="L106" s="115">
        <v>3410</v>
      </c>
      <c r="M106" s="115">
        <v>0</v>
      </c>
      <c r="N106" s="115">
        <v>0</v>
      </c>
      <c r="O106" s="115">
        <v>0</v>
      </c>
      <c r="P106" s="115">
        <v>0</v>
      </c>
      <c r="Q106" s="115">
        <v>0</v>
      </c>
      <c r="R106" s="115">
        <v>0</v>
      </c>
      <c r="S106" s="115">
        <v>0</v>
      </c>
      <c r="T106" s="115">
        <v>0</v>
      </c>
      <c r="U106" s="115">
        <v>0</v>
      </c>
      <c r="V106" s="115">
        <v>10230</v>
      </c>
    </row>
    <row r="107" spans="1:22" x14ac:dyDescent="0.3">
      <c r="A107" s="112">
        <v>2510</v>
      </c>
      <c r="B107" s="108" t="s">
        <v>422</v>
      </c>
      <c r="C107" s="114" t="s">
        <v>688</v>
      </c>
      <c r="D107" s="114" t="s">
        <v>434</v>
      </c>
      <c r="E107" s="114" t="s">
        <v>425</v>
      </c>
      <c r="F107" s="114" t="s">
        <v>426</v>
      </c>
      <c r="G107" s="114" t="s">
        <v>427</v>
      </c>
      <c r="H107" s="114" t="s">
        <v>428</v>
      </c>
      <c r="I107" s="114" t="s">
        <v>689</v>
      </c>
      <c r="J107" s="115">
        <v>10780</v>
      </c>
      <c r="K107" s="115">
        <v>10780</v>
      </c>
      <c r="L107" s="115">
        <v>10780</v>
      </c>
      <c r="M107" s="115">
        <v>0</v>
      </c>
      <c r="N107" s="115">
        <v>0</v>
      </c>
      <c r="O107" s="115">
        <v>0</v>
      </c>
      <c r="P107" s="115">
        <v>0</v>
      </c>
      <c r="Q107" s="115">
        <v>0</v>
      </c>
      <c r="R107" s="115">
        <v>0</v>
      </c>
      <c r="S107" s="115">
        <v>0</v>
      </c>
      <c r="T107" s="115">
        <v>0</v>
      </c>
      <c r="U107" s="115">
        <v>0</v>
      </c>
      <c r="V107" s="115">
        <v>32340</v>
      </c>
    </row>
    <row r="108" spans="1:22" x14ac:dyDescent="0.3">
      <c r="A108" s="112">
        <v>2513</v>
      </c>
      <c r="B108" s="108" t="s">
        <v>422</v>
      </c>
      <c r="C108" s="114" t="s">
        <v>691</v>
      </c>
      <c r="D108" s="114" t="s">
        <v>424</v>
      </c>
      <c r="E108" s="114" t="s">
        <v>425</v>
      </c>
      <c r="F108" s="114" t="s">
        <v>426</v>
      </c>
      <c r="G108" s="114" t="s">
        <v>427</v>
      </c>
      <c r="H108" s="114" t="s">
        <v>428</v>
      </c>
      <c r="I108" s="114" t="s">
        <v>692</v>
      </c>
      <c r="J108" s="115">
        <v>2970</v>
      </c>
      <c r="K108" s="115">
        <v>2970</v>
      </c>
      <c r="L108" s="115">
        <v>2970</v>
      </c>
      <c r="M108" s="115">
        <v>0</v>
      </c>
      <c r="N108" s="115">
        <v>0</v>
      </c>
      <c r="O108" s="115">
        <v>0</v>
      </c>
      <c r="P108" s="115">
        <v>0</v>
      </c>
      <c r="Q108" s="115">
        <v>0</v>
      </c>
      <c r="R108" s="115">
        <v>0</v>
      </c>
      <c r="S108" s="115">
        <v>0</v>
      </c>
      <c r="T108" s="115">
        <v>0</v>
      </c>
      <c r="U108" s="115">
        <v>0</v>
      </c>
      <c r="V108" s="115">
        <v>8910</v>
      </c>
    </row>
    <row r="109" spans="1:22" x14ac:dyDescent="0.3">
      <c r="A109" s="112">
        <v>2514</v>
      </c>
      <c r="B109" s="108" t="s">
        <v>422</v>
      </c>
      <c r="C109" s="114" t="s">
        <v>693</v>
      </c>
      <c r="D109" s="114" t="s">
        <v>440</v>
      </c>
      <c r="E109" s="114" t="s">
        <v>425</v>
      </c>
      <c r="F109" s="114" t="s">
        <v>426</v>
      </c>
      <c r="G109" s="114" t="s">
        <v>427</v>
      </c>
      <c r="H109" s="114" t="s">
        <v>428</v>
      </c>
      <c r="I109" s="114" t="s">
        <v>694</v>
      </c>
      <c r="J109" s="115">
        <v>3740</v>
      </c>
      <c r="K109" s="115">
        <v>3740</v>
      </c>
      <c r="L109" s="115">
        <v>3740</v>
      </c>
      <c r="M109" s="115">
        <v>0</v>
      </c>
      <c r="N109" s="115">
        <v>0</v>
      </c>
      <c r="O109" s="115">
        <v>0</v>
      </c>
      <c r="P109" s="115">
        <v>0</v>
      </c>
      <c r="Q109" s="115">
        <v>0</v>
      </c>
      <c r="R109" s="115">
        <v>0</v>
      </c>
      <c r="S109" s="115">
        <v>0</v>
      </c>
      <c r="T109" s="115">
        <v>0</v>
      </c>
      <c r="U109" s="115">
        <v>0</v>
      </c>
      <c r="V109" s="115">
        <v>11220</v>
      </c>
    </row>
    <row r="110" spans="1:22" x14ac:dyDescent="0.3">
      <c r="A110" s="112">
        <v>2519</v>
      </c>
      <c r="B110" s="108" t="s">
        <v>422</v>
      </c>
      <c r="C110" s="114" t="s">
        <v>695</v>
      </c>
      <c r="D110" s="114" t="s">
        <v>440</v>
      </c>
      <c r="E110" s="114" t="s">
        <v>425</v>
      </c>
      <c r="F110" s="114" t="s">
        <v>426</v>
      </c>
      <c r="G110" s="114" t="s">
        <v>427</v>
      </c>
      <c r="H110" s="114" t="s">
        <v>428</v>
      </c>
      <c r="I110" s="114" t="s">
        <v>696</v>
      </c>
      <c r="J110" s="115">
        <v>3300</v>
      </c>
      <c r="K110" s="115">
        <v>3300</v>
      </c>
      <c r="L110" s="115">
        <v>3300</v>
      </c>
      <c r="M110" s="115">
        <v>0</v>
      </c>
      <c r="N110" s="115">
        <v>0</v>
      </c>
      <c r="O110" s="115">
        <v>0</v>
      </c>
      <c r="P110" s="115">
        <v>0</v>
      </c>
      <c r="Q110" s="115">
        <v>0</v>
      </c>
      <c r="R110" s="115">
        <v>0</v>
      </c>
      <c r="S110" s="115">
        <v>0</v>
      </c>
      <c r="T110" s="115">
        <v>0</v>
      </c>
      <c r="U110" s="115">
        <v>0</v>
      </c>
      <c r="V110" s="115">
        <v>9900</v>
      </c>
    </row>
    <row r="111" spans="1:22" x14ac:dyDescent="0.3">
      <c r="A111" s="112">
        <v>2520</v>
      </c>
      <c r="B111" s="108" t="s">
        <v>422</v>
      </c>
      <c r="C111" s="114" t="s">
        <v>697</v>
      </c>
      <c r="D111" s="114" t="s">
        <v>434</v>
      </c>
      <c r="E111" s="114" t="s">
        <v>425</v>
      </c>
      <c r="F111" s="114" t="s">
        <v>426</v>
      </c>
      <c r="G111" s="114" t="s">
        <v>427</v>
      </c>
      <c r="H111" s="114" t="s">
        <v>428</v>
      </c>
      <c r="I111" s="114" t="s">
        <v>698</v>
      </c>
      <c r="J111" s="115">
        <v>4950</v>
      </c>
      <c r="K111" s="115">
        <v>4950</v>
      </c>
      <c r="L111" s="115">
        <v>4950</v>
      </c>
      <c r="M111" s="115">
        <v>0</v>
      </c>
      <c r="N111" s="115">
        <v>0</v>
      </c>
      <c r="O111" s="115">
        <v>0</v>
      </c>
      <c r="P111" s="115">
        <v>0</v>
      </c>
      <c r="Q111" s="115">
        <v>0</v>
      </c>
      <c r="R111" s="115">
        <v>0</v>
      </c>
      <c r="S111" s="115">
        <v>0</v>
      </c>
      <c r="T111" s="115">
        <v>0</v>
      </c>
      <c r="U111" s="115">
        <v>0</v>
      </c>
      <c r="V111" s="115">
        <v>14850</v>
      </c>
    </row>
    <row r="112" spans="1:22" x14ac:dyDescent="0.3">
      <c r="A112" s="112">
        <v>2524</v>
      </c>
      <c r="B112" s="108" t="s">
        <v>422</v>
      </c>
      <c r="C112" s="114" t="s">
        <v>700</v>
      </c>
      <c r="D112" s="114" t="s">
        <v>434</v>
      </c>
      <c r="E112" s="114" t="s">
        <v>425</v>
      </c>
      <c r="F112" s="114" t="s">
        <v>426</v>
      </c>
      <c r="G112" s="114" t="s">
        <v>427</v>
      </c>
      <c r="H112" s="114" t="s">
        <v>428</v>
      </c>
      <c r="I112" s="114" t="s">
        <v>701</v>
      </c>
      <c r="J112" s="115">
        <v>4510</v>
      </c>
      <c r="K112" s="115">
        <v>4510</v>
      </c>
      <c r="L112" s="115">
        <v>4510</v>
      </c>
      <c r="M112" s="115">
        <v>0</v>
      </c>
      <c r="N112" s="115">
        <v>0</v>
      </c>
      <c r="O112" s="115">
        <v>0</v>
      </c>
      <c r="P112" s="115">
        <v>0</v>
      </c>
      <c r="Q112" s="115">
        <v>0</v>
      </c>
      <c r="R112" s="115">
        <v>0</v>
      </c>
      <c r="S112" s="115">
        <v>0</v>
      </c>
      <c r="T112" s="115">
        <v>0</v>
      </c>
      <c r="U112" s="115">
        <v>0</v>
      </c>
      <c r="V112" s="115">
        <v>13530</v>
      </c>
    </row>
    <row r="113" spans="1:22" x14ac:dyDescent="0.3">
      <c r="A113" s="112">
        <v>2525</v>
      </c>
      <c r="B113" s="108" t="s">
        <v>422</v>
      </c>
      <c r="C113" s="114" t="s">
        <v>703</v>
      </c>
      <c r="D113" s="114" t="s">
        <v>440</v>
      </c>
      <c r="E113" s="114" t="s">
        <v>425</v>
      </c>
      <c r="F113" s="114" t="s">
        <v>426</v>
      </c>
      <c r="G113" s="114" t="s">
        <v>427</v>
      </c>
      <c r="H113" s="114" t="s">
        <v>428</v>
      </c>
      <c r="I113" s="114" t="s">
        <v>704</v>
      </c>
      <c r="J113" s="115">
        <v>13200</v>
      </c>
      <c r="K113" s="115">
        <v>13200</v>
      </c>
      <c r="L113" s="115">
        <v>13200</v>
      </c>
      <c r="M113" s="115">
        <v>0</v>
      </c>
      <c r="N113" s="115">
        <v>0</v>
      </c>
      <c r="O113" s="115">
        <v>0</v>
      </c>
      <c r="P113" s="115">
        <v>0</v>
      </c>
      <c r="Q113" s="115">
        <v>0</v>
      </c>
      <c r="R113" s="115">
        <v>0</v>
      </c>
      <c r="S113" s="115">
        <v>0</v>
      </c>
      <c r="T113" s="115">
        <v>0</v>
      </c>
      <c r="U113" s="115">
        <v>0</v>
      </c>
      <c r="V113" s="115">
        <v>39600</v>
      </c>
    </row>
    <row r="114" spans="1:22" x14ac:dyDescent="0.3">
      <c r="A114" s="112">
        <v>2530</v>
      </c>
      <c r="B114" s="108" t="s">
        <v>422</v>
      </c>
      <c r="C114" s="114" t="s">
        <v>705</v>
      </c>
      <c r="D114" s="114" t="s">
        <v>440</v>
      </c>
      <c r="E114" s="114" t="s">
        <v>425</v>
      </c>
      <c r="F114" s="114" t="s">
        <v>426</v>
      </c>
      <c r="G114" s="114" t="s">
        <v>427</v>
      </c>
      <c r="H114" s="114" t="s">
        <v>428</v>
      </c>
      <c r="I114" s="114" t="s">
        <v>706</v>
      </c>
      <c r="J114" s="115">
        <v>3080</v>
      </c>
      <c r="K114" s="115">
        <v>3080</v>
      </c>
      <c r="L114" s="115">
        <v>3080</v>
      </c>
      <c r="M114" s="115">
        <v>0</v>
      </c>
      <c r="N114" s="115">
        <v>0</v>
      </c>
      <c r="O114" s="115">
        <v>0</v>
      </c>
      <c r="P114" s="115">
        <v>0</v>
      </c>
      <c r="Q114" s="115">
        <v>0</v>
      </c>
      <c r="R114" s="115">
        <v>0</v>
      </c>
      <c r="S114" s="115">
        <v>0</v>
      </c>
      <c r="T114" s="115">
        <v>0</v>
      </c>
      <c r="U114" s="115">
        <v>0</v>
      </c>
      <c r="V114" s="115">
        <v>9240</v>
      </c>
    </row>
    <row r="115" spans="1:22" x14ac:dyDescent="0.3">
      <c r="A115" s="112">
        <v>2531</v>
      </c>
      <c r="B115" s="108" t="s">
        <v>422</v>
      </c>
      <c r="C115" s="114" t="s">
        <v>708</v>
      </c>
      <c r="D115" s="114" t="s">
        <v>424</v>
      </c>
      <c r="E115" s="114" t="s">
        <v>425</v>
      </c>
      <c r="F115" s="114" t="s">
        <v>426</v>
      </c>
      <c r="G115" s="114" t="s">
        <v>427</v>
      </c>
      <c r="H115" s="114" t="s">
        <v>428</v>
      </c>
      <c r="I115" s="114" t="s">
        <v>709</v>
      </c>
      <c r="J115" s="115">
        <v>10450</v>
      </c>
      <c r="K115" s="115">
        <v>10450</v>
      </c>
      <c r="L115" s="115">
        <v>10450</v>
      </c>
      <c r="M115" s="115">
        <v>0</v>
      </c>
      <c r="N115" s="115">
        <v>0</v>
      </c>
      <c r="O115" s="115">
        <v>0</v>
      </c>
      <c r="P115" s="115">
        <v>0</v>
      </c>
      <c r="Q115" s="115">
        <v>0</v>
      </c>
      <c r="R115" s="115">
        <v>0</v>
      </c>
      <c r="S115" s="115">
        <v>0</v>
      </c>
      <c r="T115" s="115">
        <v>0</v>
      </c>
      <c r="U115" s="115">
        <v>0</v>
      </c>
      <c r="V115" s="115">
        <v>31350</v>
      </c>
    </row>
    <row r="116" spans="1:22" x14ac:dyDescent="0.3">
      <c r="A116" s="112">
        <v>2532</v>
      </c>
      <c r="B116" s="108" t="s">
        <v>422</v>
      </c>
      <c r="C116" s="114" t="s">
        <v>710</v>
      </c>
      <c r="D116" s="114" t="s">
        <v>424</v>
      </c>
      <c r="E116" s="114" t="s">
        <v>425</v>
      </c>
      <c r="F116" s="114" t="s">
        <v>426</v>
      </c>
      <c r="G116" s="114" t="s">
        <v>427</v>
      </c>
      <c r="H116" s="114" t="s">
        <v>428</v>
      </c>
      <c r="I116" s="114" t="s">
        <v>711</v>
      </c>
      <c r="J116" s="115">
        <v>1980</v>
      </c>
      <c r="K116" s="115">
        <v>1980</v>
      </c>
      <c r="L116" s="115">
        <v>1980</v>
      </c>
      <c r="M116" s="115">
        <v>0</v>
      </c>
      <c r="N116" s="115">
        <v>0</v>
      </c>
      <c r="O116" s="115">
        <v>0</v>
      </c>
      <c r="P116" s="115">
        <v>0</v>
      </c>
      <c r="Q116" s="115">
        <v>0</v>
      </c>
      <c r="R116" s="115">
        <v>0</v>
      </c>
      <c r="S116" s="115">
        <v>0</v>
      </c>
      <c r="T116" s="115">
        <v>0</v>
      </c>
      <c r="U116" s="115">
        <v>0</v>
      </c>
      <c r="V116" s="115">
        <v>5940</v>
      </c>
    </row>
    <row r="117" spans="1:22" x14ac:dyDescent="0.3">
      <c r="A117" s="112">
        <v>2534</v>
      </c>
      <c r="B117" s="108" t="s">
        <v>422</v>
      </c>
      <c r="C117" s="114" t="s">
        <v>713</v>
      </c>
      <c r="D117" s="114" t="s">
        <v>424</v>
      </c>
      <c r="E117" s="114" t="s">
        <v>425</v>
      </c>
      <c r="F117" s="114" t="s">
        <v>426</v>
      </c>
      <c r="G117" s="114" t="s">
        <v>427</v>
      </c>
      <c r="H117" s="114" t="s">
        <v>428</v>
      </c>
      <c r="I117" s="114" t="s">
        <v>714</v>
      </c>
      <c r="J117" s="115">
        <v>9240</v>
      </c>
      <c r="K117" s="115">
        <v>9240</v>
      </c>
      <c r="L117" s="115">
        <v>9240</v>
      </c>
      <c r="M117" s="115">
        <v>0</v>
      </c>
      <c r="N117" s="115">
        <v>0</v>
      </c>
      <c r="O117" s="115">
        <v>0</v>
      </c>
      <c r="P117" s="115">
        <v>0</v>
      </c>
      <c r="Q117" s="115">
        <v>0</v>
      </c>
      <c r="R117" s="115">
        <v>0</v>
      </c>
      <c r="S117" s="115">
        <v>0</v>
      </c>
      <c r="T117" s="115">
        <v>0</v>
      </c>
      <c r="U117" s="115">
        <v>0</v>
      </c>
      <c r="V117" s="115">
        <v>27720</v>
      </c>
    </row>
    <row r="118" spans="1:22" x14ac:dyDescent="0.3">
      <c r="A118" s="112">
        <v>2539</v>
      </c>
      <c r="B118" s="108" t="s">
        <v>422</v>
      </c>
      <c r="C118" s="114" t="s">
        <v>715</v>
      </c>
      <c r="D118" s="114" t="s">
        <v>440</v>
      </c>
      <c r="E118" s="114" t="s">
        <v>425</v>
      </c>
      <c r="F118" s="114" t="s">
        <v>426</v>
      </c>
      <c r="G118" s="114" t="s">
        <v>427</v>
      </c>
      <c r="H118" s="114" t="s">
        <v>428</v>
      </c>
      <c r="I118" s="114" t="s">
        <v>716</v>
      </c>
      <c r="J118" s="115">
        <v>990</v>
      </c>
      <c r="K118" s="115">
        <v>990</v>
      </c>
      <c r="L118" s="115">
        <v>990</v>
      </c>
      <c r="M118" s="115">
        <v>0</v>
      </c>
      <c r="N118" s="115">
        <v>0</v>
      </c>
      <c r="O118" s="115">
        <v>0</v>
      </c>
      <c r="P118" s="115">
        <v>0</v>
      </c>
      <c r="Q118" s="115">
        <v>0</v>
      </c>
      <c r="R118" s="115">
        <v>0</v>
      </c>
      <c r="S118" s="115">
        <v>0</v>
      </c>
      <c r="T118" s="115">
        <v>0</v>
      </c>
      <c r="U118" s="115">
        <v>0</v>
      </c>
      <c r="V118" s="115">
        <v>2970</v>
      </c>
    </row>
    <row r="119" spans="1:22" x14ac:dyDescent="0.3">
      <c r="A119" s="112">
        <v>2545</v>
      </c>
      <c r="B119" s="108" t="s">
        <v>422</v>
      </c>
      <c r="C119" s="114" t="s">
        <v>718</v>
      </c>
      <c r="D119" s="114" t="s">
        <v>434</v>
      </c>
      <c r="E119" s="114" t="s">
        <v>425</v>
      </c>
      <c r="F119" s="114" t="s">
        <v>426</v>
      </c>
      <c r="G119" s="114" t="s">
        <v>427</v>
      </c>
      <c r="H119" s="114" t="s">
        <v>428</v>
      </c>
      <c r="I119" s="114" t="s">
        <v>719</v>
      </c>
      <c r="J119" s="115">
        <v>5390</v>
      </c>
      <c r="K119" s="115">
        <v>5390</v>
      </c>
      <c r="L119" s="115">
        <v>5390</v>
      </c>
      <c r="M119" s="115">
        <v>0</v>
      </c>
      <c r="N119" s="115">
        <v>0</v>
      </c>
      <c r="O119" s="115">
        <v>0</v>
      </c>
      <c r="P119" s="115">
        <v>0</v>
      </c>
      <c r="Q119" s="115">
        <v>0</v>
      </c>
      <c r="R119" s="115">
        <v>0</v>
      </c>
      <c r="S119" s="115">
        <v>0</v>
      </c>
      <c r="T119" s="115">
        <v>0</v>
      </c>
      <c r="U119" s="115">
        <v>0</v>
      </c>
      <c r="V119" s="115">
        <v>16170</v>
      </c>
    </row>
    <row r="120" spans="1:22" x14ac:dyDescent="0.3">
      <c r="A120" s="112">
        <v>2552</v>
      </c>
      <c r="B120" s="108" t="s">
        <v>422</v>
      </c>
      <c r="C120" s="114" t="s">
        <v>721</v>
      </c>
      <c r="D120" s="114" t="s">
        <v>434</v>
      </c>
      <c r="E120" s="114" t="s">
        <v>425</v>
      </c>
      <c r="F120" s="114" t="s">
        <v>426</v>
      </c>
      <c r="G120" s="114" t="s">
        <v>427</v>
      </c>
      <c r="H120" s="114" t="s">
        <v>428</v>
      </c>
      <c r="I120" s="114" t="s">
        <v>722</v>
      </c>
      <c r="J120" s="115">
        <v>4070</v>
      </c>
      <c r="K120" s="115">
        <v>4070</v>
      </c>
      <c r="L120" s="115">
        <v>4070</v>
      </c>
      <c r="M120" s="115">
        <v>0</v>
      </c>
      <c r="N120" s="115">
        <v>0</v>
      </c>
      <c r="O120" s="115">
        <v>0</v>
      </c>
      <c r="P120" s="115">
        <v>0</v>
      </c>
      <c r="Q120" s="115">
        <v>0</v>
      </c>
      <c r="R120" s="115">
        <v>0</v>
      </c>
      <c r="S120" s="115">
        <v>0</v>
      </c>
      <c r="T120" s="115">
        <v>0</v>
      </c>
      <c r="U120" s="115">
        <v>0</v>
      </c>
      <c r="V120" s="115">
        <v>12210</v>
      </c>
    </row>
    <row r="121" spans="1:22" x14ac:dyDescent="0.3">
      <c r="A121" s="112">
        <v>2559</v>
      </c>
      <c r="B121" s="108" t="s">
        <v>422</v>
      </c>
      <c r="C121" s="114" t="s">
        <v>724</v>
      </c>
      <c r="D121" s="114" t="s">
        <v>424</v>
      </c>
      <c r="E121" s="114" t="s">
        <v>425</v>
      </c>
      <c r="F121" s="114" t="s">
        <v>426</v>
      </c>
      <c r="G121" s="114" t="s">
        <v>427</v>
      </c>
      <c r="H121" s="114" t="s">
        <v>428</v>
      </c>
      <c r="I121" s="114" t="s">
        <v>725</v>
      </c>
      <c r="J121" s="115">
        <v>2640</v>
      </c>
      <c r="K121" s="115">
        <v>2640</v>
      </c>
      <c r="L121" s="115">
        <v>2640</v>
      </c>
      <c r="M121" s="115">
        <v>0</v>
      </c>
      <c r="N121" s="115">
        <v>0</v>
      </c>
      <c r="O121" s="115">
        <v>0</v>
      </c>
      <c r="P121" s="115">
        <v>0</v>
      </c>
      <c r="Q121" s="115">
        <v>0</v>
      </c>
      <c r="R121" s="115">
        <v>0</v>
      </c>
      <c r="S121" s="115">
        <v>0</v>
      </c>
      <c r="T121" s="115">
        <v>0</v>
      </c>
      <c r="U121" s="115">
        <v>0</v>
      </c>
      <c r="V121" s="115">
        <v>7920</v>
      </c>
    </row>
    <row r="122" spans="1:22" x14ac:dyDescent="0.3">
      <c r="A122" s="112">
        <v>2562</v>
      </c>
      <c r="B122" s="108" t="s">
        <v>422</v>
      </c>
      <c r="C122" s="114" t="s">
        <v>727</v>
      </c>
      <c r="D122" s="114" t="s">
        <v>440</v>
      </c>
      <c r="E122" s="114" t="s">
        <v>425</v>
      </c>
      <c r="F122" s="114" t="s">
        <v>426</v>
      </c>
      <c r="G122" s="114" t="s">
        <v>427</v>
      </c>
      <c r="H122" s="114" t="s">
        <v>428</v>
      </c>
      <c r="I122" s="114" t="s">
        <v>728</v>
      </c>
      <c r="J122" s="115">
        <v>2640</v>
      </c>
      <c r="K122" s="115">
        <v>2640</v>
      </c>
      <c r="L122" s="115">
        <v>2640</v>
      </c>
      <c r="M122" s="115">
        <v>0</v>
      </c>
      <c r="N122" s="115">
        <v>0</v>
      </c>
      <c r="O122" s="115">
        <v>0</v>
      </c>
      <c r="P122" s="115">
        <v>0</v>
      </c>
      <c r="Q122" s="115">
        <v>0</v>
      </c>
      <c r="R122" s="115">
        <v>0</v>
      </c>
      <c r="S122" s="115">
        <v>0</v>
      </c>
      <c r="T122" s="115">
        <v>0</v>
      </c>
      <c r="U122" s="115">
        <v>0</v>
      </c>
      <c r="V122" s="115">
        <v>7920</v>
      </c>
    </row>
    <row r="123" spans="1:22" x14ac:dyDescent="0.3">
      <c r="A123" s="112">
        <v>2569</v>
      </c>
      <c r="B123" s="108" t="s">
        <v>422</v>
      </c>
      <c r="C123" s="114" t="s">
        <v>729</v>
      </c>
      <c r="D123" s="114" t="s">
        <v>424</v>
      </c>
      <c r="E123" s="114" t="s">
        <v>425</v>
      </c>
      <c r="F123" s="114" t="s">
        <v>426</v>
      </c>
      <c r="G123" s="114" t="s">
        <v>427</v>
      </c>
      <c r="H123" s="114" t="s">
        <v>428</v>
      </c>
      <c r="I123" s="114" t="s">
        <v>730</v>
      </c>
      <c r="J123" s="115">
        <v>12100</v>
      </c>
      <c r="K123" s="115">
        <v>12100</v>
      </c>
      <c r="L123" s="115">
        <v>12100</v>
      </c>
      <c r="M123" s="115">
        <v>0</v>
      </c>
      <c r="N123" s="115">
        <v>0</v>
      </c>
      <c r="O123" s="115">
        <v>0</v>
      </c>
      <c r="P123" s="115">
        <v>0</v>
      </c>
      <c r="Q123" s="115">
        <v>0</v>
      </c>
      <c r="R123" s="115">
        <v>0</v>
      </c>
      <c r="S123" s="115">
        <v>0</v>
      </c>
      <c r="T123" s="115">
        <v>0</v>
      </c>
      <c r="U123" s="115">
        <v>0</v>
      </c>
      <c r="V123" s="115">
        <v>36300</v>
      </c>
    </row>
    <row r="124" spans="1:22" x14ac:dyDescent="0.3">
      <c r="A124" s="112">
        <v>2574</v>
      </c>
      <c r="B124" s="108" t="s">
        <v>422</v>
      </c>
      <c r="C124" s="114" t="s">
        <v>731</v>
      </c>
      <c r="D124" s="114" t="s">
        <v>434</v>
      </c>
      <c r="E124" s="114" t="s">
        <v>425</v>
      </c>
      <c r="F124" s="114" t="s">
        <v>426</v>
      </c>
      <c r="G124" s="114" t="s">
        <v>427</v>
      </c>
      <c r="H124" s="114" t="s">
        <v>428</v>
      </c>
      <c r="I124" s="114" t="s">
        <v>732</v>
      </c>
      <c r="J124" s="115">
        <v>7040</v>
      </c>
      <c r="K124" s="115">
        <v>7040</v>
      </c>
      <c r="L124" s="115">
        <v>7040</v>
      </c>
      <c r="M124" s="115">
        <v>0</v>
      </c>
      <c r="N124" s="115">
        <v>0</v>
      </c>
      <c r="O124" s="115">
        <v>0</v>
      </c>
      <c r="P124" s="115">
        <v>0</v>
      </c>
      <c r="Q124" s="115">
        <v>0</v>
      </c>
      <c r="R124" s="115">
        <v>0</v>
      </c>
      <c r="S124" s="115">
        <v>0</v>
      </c>
      <c r="T124" s="115">
        <v>0</v>
      </c>
      <c r="U124" s="115">
        <v>0</v>
      </c>
      <c r="V124" s="115">
        <v>21120</v>
      </c>
    </row>
    <row r="125" spans="1:22" x14ac:dyDescent="0.3">
      <c r="A125" s="112">
        <v>2578</v>
      </c>
      <c r="B125" s="108" t="s">
        <v>422</v>
      </c>
      <c r="C125" s="114" t="s">
        <v>734</v>
      </c>
      <c r="D125" s="114" t="s">
        <v>434</v>
      </c>
      <c r="E125" s="114" t="s">
        <v>425</v>
      </c>
      <c r="F125" s="114" t="s">
        <v>426</v>
      </c>
      <c r="G125" s="114" t="s">
        <v>427</v>
      </c>
      <c r="H125" s="114" t="s">
        <v>428</v>
      </c>
      <c r="I125" s="114" t="s">
        <v>735</v>
      </c>
      <c r="J125" s="115">
        <v>2750</v>
      </c>
      <c r="K125" s="115">
        <v>2750</v>
      </c>
      <c r="L125" s="115">
        <v>2750</v>
      </c>
      <c r="M125" s="115">
        <v>0</v>
      </c>
      <c r="N125" s="115">
        <v>0</v>
      </c>
      <c r="O125" s="115">
        <v>0</v>
      </c>
      <c r="P125" s="115">
        <v>0</v>
      </c>
      <c r="Q125" s="115">
        <v>0</v>
      </c>
      <c r="R125" s="115">
        <v>0</v>
      </c>
      <c r="S125" s="115">
        <v>0</v>
      </c>
      <c r="T125" s="115">
        <v>0</v>
      </c>
      <c r="U125" s="115">
        <v>0</v>
      </c>
      <c r="V125" s="115">
        <v>8250</v>
      </c>
    </row>
    <row r="126" spans="1:22" x14ac:dyDescent="0.3">
      <c r="A126" s="112">
        <v>2586</v>
      </c>
      <c r="B126" s="108" t="s">
        <v>422</v>
      </c>
      <c r="C126" s="114" t="s">
        <v>736</v>
      </c>
      <c r="D126" s="114" t="s">
        <v>434</v>
      </c>
      <c r="E126" s="114" t="s">
        <v>425</v>
      </c>
      <c r="F126" s="114" t="s">
        <v>426</v>
      </c>
      <c r="G126" s="114" t="s">
        <v>427</v>
      </c>
      <c r="H126" s="114" t="s">
        <v>428</v>
      </c>
      <c r="I126" s="114" t="s">
        <v>737</v>
      </c>
      <c r="J126" s="115">
        <v>7260</v>
      </c>
      <c r="K126" s="115">
        <v>7260</v>
      </c>
      <c r="L126" s="115">
        <v>7260</v>
      </c>
      <c r="M126" s="115">
        <v>0</v>
      </c>
      <c r="N126" s="115">
        <v>0</v>
      </c>
      <c r="O126" s="115">
        <v>0</v>
      </c>
      <c r="P126" s="115">
        <v>0</v>
      </c>
      <c r="Q126" s="115">
        <v>0</v>
      </c>
      <c r="R126" s="115">
        <v>0</v>
      </c>
      <c r="S126" s="115">
        <v>0</v>
      </c>
      <c r="T126" s="115">
        <v>0</v>
      </c>
      <c r="U126" s="115">
        <v>0</v>
      </c>
      <c r="V126" s="115">
        <v>21780</v>
      </c>
    </row>
    <row r="127" spans="1:22" x14ac:dyDescent="0.3">
      <c r="A127" s="112">
        <v>2603</v>
      </c>
      <c r="B127" s="108" t="s">
        <v>422</v>
      </c>
      <c r="C127" s="114" t="s">
        <v>739</v>
      </c>
      <c r="D127" s="114" t="s">
        <v>424</v>
      </c>
      <c r="E127" s="114" t="s">
        <v>425</v>
      </c>
      <c r="F127" s="114" t="s">
        <v>426</v>
      </c>
      <c r="G127" s="114" t="s">
        <v>427</v>
      </c>
      <c r="H127" s="114" t="s">
        <v>428</v>
      </c>
      <c r="I127" s="114" t="s">
        <v>740</v>
      </c>
      <c r="J127" s="115">
        <v>19800</v>
      </c>
      <c r="K127" s="115">
        <v>19800</v>
      </c>
      <c r="L127" s="115">
        <v>19800</v>
      </c>
      <c r="M127" s="115">
        <v>0</v>
      </c>
      <c r="N127" s="115">
        <v>0</v>
      </c>
      <c r="O127" s="115">
        <v>0</v>
      </c>
      <c r="P127" s="115">
        <v>0</v>
      </c>
      <c r="Q127" s="115">
        <v>0</v>
      </c>
      <c r="R127" s="115">
        <v>0</v>
      </c>
      <c r="S127" s="115">
        <v>0</v>
      </c>
      <c r="T127" s="115">
        <v>0</v>
      </c>
      <c r="U127" s="115">
        <v>0</v>
      </c>
      <c r="V127" s="115">
        <v>59400</v>
      </c>
    </row>
    <row r="128" spans="1:22" x14ac:dyDescent="0.3">
      <c r="A128" s="112">
        <v>2607</v>
      </c>
      <c r="B128" s="108" t="s">
        <v>422</v>
      </c>
      <c r="C128" s="114" t="s">
        <v>741</v>
      </c>
      <c r="D128" s="114" t="s">
        <v>424</v>
      </c>
      <c r="E128" s="114" t="s">
        <v>425</v>
      </c>
      <c r="F128" s="114" t="s">
        <v>426</v>
      </c>
      <c r="G128" s="114" t="s">
        <v>427</v>
      </c>
      <c r="H128" s="114" t="s">
        <v>428</v>
      </c>
      <c r="I128" s="114" t="s">
        <v>742</v>
      </c>
      <c r="J128" s="115">
        <v>7700</v>
      </c>
      <c r="K128" s="115">
        <v>7700</v>
      </c>
      <c r="L128" s="115">
        <v>7700</v>
      </c>
      <c r="M128" s="115">
        <v>0</v>
      </c>
      <c r="N128" s="115">
        <v>0</v>
      </c>
      <c r="O128" s="115">
        <v>0</v>
      </c>
      <c r="P128" s="115">
        <v>0</v>
      </c>
      <c r="Q128" s="115">
        <v>0</v>
      </c>
      <c r="R128" s="115">
        <v>0</v>
      </c>
      <c r="S128" s="115">
        <v>0</v>
      </c>
      <c r="T128" s="115">
        <v>0</v>
      </c>
      <c r="U128" s="115">
        <v>0</v>
      </c>
      <c r="V128" s="115">
        <v>23100</v>
      </c>
    </row>
    <row r="129" spans="1:22" x14ac:dyDescent="0.3">
      <c r="A129" s="112">
        <v>2611</v>
      </c>
      <c r="B129" s="108" t="s">
        <v>422</v>
      </c>
      <c r="C129" s="114" t="s">
        <v>744</v>
      </c>
      <c r="D129" s="114" t="s">
        <v>424</v>
      </c>
      <c r="E129" s="114" t="s">
        <v>425</v>
      </c>
      <c r="F129" s="114" t="s">
        <v>426</v>
      </c>
      <c r="G129" s="114" t="s">
        <v>427</v>
      </c>
      <c r="H129" s="114" t="s">
        <v>428</v>
      </c>
      <c r="I129" s="114" t="s">
        <v>745</v>
      </c>
      <c r="J129" s="115">
        <v>5390</v>
      </c>
      <c r="K129" s="115">
        <v>5390</v>
      </c>
      <c r="L129" s="115">
        <v>5390</v>
      </c>
      <c r="M129" s="115">
        <v>0</v>
      </c>
      <c r="N129" s="115">
        <v>0</v>
      </c>
      <c r="O129" s="115">
        <v>0</v>
      </c>
      <c r="P129" s="115">
        <v>0</v>
      </c>
      <c r="Q129" s="115">
        <v>0</v>
      </c>
      <c r="R129" s="115">
        <v>0</v>
      </c>
      <c r="S129" s="115">
        <v>0</v>
      </c>
      <c r="T129" s="115">
        <v>0</v>
      </c>
      <c r="U129" s="115">
        <v>0</v>
      </c>
      <c r="V129" s="115">
        <v>16170</v>
      </c>
    </row>
    <row r="130" spans="1:22" x14ac:dyDescent="0.3">
      <c r="A130" s="112">
        <v>2615</v>
      </c>
      <c r="B130" s="108" t="s">
        <v>422</v>
      </c>
      <c r="C130" s="114" t="s">
        <v>747</v>
      </c>
      <c r="D130" s="114" t="s">
        <v>440</v>
      </c>
      <c r="E130" s="114" t="s">
        <v>425</v>
      </c>
      <c r="F130" s="114" t="s">
        <v>426</v>
      </c>
      <c r="G130" s="114" t="s">
        <v>427</v>
      </c>
      <c r="H130" s="114" t="s">
        <v>428</v>
      </c>
      <c r="I130" s="114" t="s">
        <v>748</v>
      </c>
      <c r="J130" s="115">
        <v>3960</v>
      </c>
      <c r="K130" s="115">
        <v>3960</v>
      </c>
      <c r="L130" s="115">
        <v>3960</v>
      </c>
      <c r="M130" s="115">
        <v>0</v>
      </c>
      <c r="N130" s="115">
        <v>0</v>
      </c>
      <c r="O130" s="115">
        <v>0</v>
      </c>
      <c r="P130" s="115">
        <v>0</v>
      </c>
      <c r="Q130" s="115">
        <v>0</v>
      </c>
      <c r="R130" s="115">
        <v>0</v>
      </c>
      <c r="S130" s="115">
        <v>0</v>
      </c>
      <c r="T130" s="115">
        <v>0</v>
      </c>
      <c r="U130" s="115">
        <v>0</v>
      </c>
      <c r="V130" s="115">
        <v>11880</v>
      </c>
    </row>
    <row r="131" spans="1:22" x14ac:dyDescent="0.3">
      <c r="A131" s="112">
        <v>2626</v>
      </c>
      <c r="B131" s="108" t="s">
        <v>422</v>
      </c>
      <c r="C131" s="114" t="s">
        <v>749</v>
      </c>
      <c r="D131" s="114" t="s">
        <v>424</v>
      </c>
      <c r="E131" s="114" t="s">
        <v>425</v>
      </c>
      <c r="F131" s="114" t="s">
        <v>426</v>
      </c>
      <c r="G131" s="114" t="s">
        <v>427</v>
      </c>
      <c r="H131" s="114" t="s">
        <v>428</v>
      </c>
      <c r="I131" s="114" t="s">
        <v>750</v>
      </c>
      <c r="J131" s="115">
        <v>2420</v>
      </c>
      <c r="K131" s="115">
        <v>2420</v>
      </c>
      <c r="L131" s="115">
        <v>2420</v>
      </c>
      <c r="M131" s="115">
        <v>0</v>
      </c>
      <c r="N131" s="115">
        <v>0</v>
      </c>
      <c r="O131" s="115">
        <v>0</v>
      </c>
      <c r="P131" s="115">
        <v>0</v>
      </c>
      <c r="Q131" s="115">
        <v>0</v>
      </c>
      <c r="R131" s="115">
        <v>0</v>
      </c>
      <c r="S131" s="115">
        <v>0</v>
      </c>
      <c r="T131" s="115">
        <v>0</v>
      </c>
      <c r="U131" s="115">
        <v>0</v>
      </c>
      <c r="V131" s="115">
        <v>7260</v>
      </c>
    </row>
    <row r="132" spans="1:22" x14ac:dyDescent="0.3">
      <c r="A132" s="112">
        <v>2627</v>
      </c>
      <c r="B132" s="108" t="s">
        <v>422</v>
      </c>
      <c r="C132" s="114" t="s">
        <v>751</v>
      </c>
      <c r="D132" s="114" t="s">
        <v>424</v>
      </c>
      <c r="E132" s="114" t="s">
        <v>425</v>
      </c>
      <c r="F132" s="114" t="s">
        <v>426</v>
      </c>
      <c r="G132" s="114" t="s">
        <v>427</v>
      </c>
      <c r="H132" s="114" t="s">
        <v>428</v>
      </c>
      <c r="I132" s="114" t="s">
        <v>752</v>
      </c>
      <c r="J132" s="115">
        <v>4400</v>
      </c>
      <c r="K132" s="115">
        <v>4400</v>
      </c>
      <c r="L132" s="115">
        <v>4400</v>
      </c>
      <c r="M132" s="115">
        <v>0</v>
      </c>
      <c r="N132" s="115">
        <v>0</v>
      </c>
      <c r="O132" s="115">
        <v>0</v>
      </c>
      <c r="P132" s="115">
        <v>0</v>
      </c>
      <c r="Q132" s="115">
        <v>0</v>
      </c>
      <c r="R132" s="115">
        <v>0</v>
      </c>
      <c r="S132" s="115">
        <v>0</v>
      </c>
      <c r="T132" s="115">
        <v>0</v>
      </c>
      <c r="U132" s="115">
        <v>0</v>
      </c>
      <c r="V132" s="115">
        <v>13200</v>
      </c>
    </row>
    <row r="133" spans="1:22" x14ac:dyDescent="0.3">
      <c r="A133" s="112">
        <v>2629</v>
      </c>
      <c r="B133" s="108" t="s">
        <v>422</v>
      </c>
      <c r="C133" s="114" t="s">
        <v>754</v>
      </c>
      <c r="D133" s="114" t="s">
        <v>424</v>
      </c>
      <c r="E133" s="114" t="s">
        <v>425</v>
      </c>
      <c r="F133" s="114" t="s">
        <v>426</v>
      </c>
      <c r="G133" s="114" t="s">
        <v>427</v>
      </c>
      <c r="H133" s="114" t="s">
        <v>428</v>
      </c>
      <c r="I133" s="114" t="s">
        <v>755</v>
      </c>
      <c r="J133" s="115">
        <v>1980</v>
      </c>
      <c r="K133" s="115">
        <v>1980</v>
      </c>
      <c r="L133" s="115">
        <v>1980</v>
      </c>
      <c r="M133" s="115">
        <v>0</v>
      </c>
      <c r="N133" s="115">
        <v>0</v>
      </c>
      <c r="O133" s="115">
        <v>0</v>
      </c>
      <c r="P133" s="115">
        <v>0</v>
      </c>
      <c r="Q133" s="115">
        <v>0</v>
      </c>
      <c r="R133" s="115">
        <v>0</v>
      </c>
      <c r="S133" s="115">
        <v>0</v>
      </c>
      <c r="T133" s="115">
        <v>0</v>
      </c>
      <c r="U133" s="115">
        <v>0</v>
      </c>
      <c r="V133" s="115">
        <v>5940</v>
      </c>
    </row>
    <row r="134" spans="1:22" x14ac:dyDescent="0.3">
      <c r="A134" s="112">
        <v>2632</v>
      </c>
      <c r="B134" s="108" t="s">
        <v>422</v>
      </c>
      <c r="C134" s="114" t="s">
        <v>756</v>
      </c>
      <c r="D134" s="114" t="s">
        <v>440</v>
      </c>
      <c r="E134" s="114" t="s">
        <v>425</v>
      </c>
      <c r="F134" s="114" t="s">
        <v>426</v>
      </c>
      <c r="G134" s="114" t="s">
        <v>427</v>
      </c>
      <c r="H134" s="114" t="s">
        <v>428</v>
      </c>
      <c r="I134" s="114" t="s">
        <v>757</v>
      </c>
      <c r="J134" s="115">
        <v>3520</v>
      </c>
      <c r="K134" s="115">
        <v>3520</v>
      </c>
      <c r="L134" s="115">
        <v>3520</v>
      </c>
      <c r="M134" s="115">
        <v>0</v>
      </c>
      <c r="N134" s="115">
        <v>0</v>
      </c>
      <c r="O134" s="115">
        <v>0</v>
      </c>
      <c r="P134" s="115">
        <v>0</v>
      </c>
      <c r="Q134" s="115">
        <v>0</v>
      </c>
      <c r="R134" s="115">
        <v>0</v>
      </c>
      <c r="S134" s="115">
        <v>0</v>
      </c>
      <c r="T134" s="115">
        <v>0</v>
      </c>
      <c r="U134" s="115">
        <v>0</v>
      </c>
      <c r="V134" s="115">
        <v>10560</v>
      </c>
    </row>
    <row r="135" spans="1:22" x14ac:dyDescent="0.3">
      <c r="A135" s="112">
        <v>2636</v>
      </c>
      <c r="B135" s="108" t="s">
        <v>422</v>
      </c>
      <c r="C135" s="114" t="s">
        <v>758</v>
      </c>
      <c r="D135" s="114" t="s">
        <v>440</v>
      </c>
      <c r="E135" s="114" t="s">
        <v>425</v>
      </c>
      <c r="F135" s="114" t="s">
        <v>426</v>
      </c>
      <c r="G135" s="114" t="s">
        <v>427</v>
      </c>
      <c r="H135" s="114" t="s">
        <v>428</v>
      </c>
      <c r="I135" s="114" t="s">
        <v>759</v>
      </c>
      <c r="J135" s="115">
        <v>16060</v>
      </c>
      <c r="K135" s="115">
        <v>16060</v>
      </c>
      <c r="L135" s="115">
        <v>16060</v>
      </c>
      <c r="M135" s="115">
        <v>0</v>
      </c>
      <c r="N135" s="115">
        <v>0</v>
      </c>
      <c r="O135" s="115">
        <v>0</v>
      </c>
      <c r="P135" s="115">
        <v>0</v>
      </c>
      <c r="Q135" s="115">
        <v>0</v>
      </c>
      <c r="R135" s="115">
        <v>0</v>
      </c>
      <c r="S135" s="115">
        <v>0</v>
      </c>
      <c r="T135" s="115">
        <v>0</v>
      </c>
      <c r="U135" s="115">
        <v>0</v>
      </c>
      <c r="V135" s="115">
        <v>48180</v>
      </c>
    </row>
    <row r="136" spans="1:22" x14ac:dyDescent="0.3">
      <c r="A136" s="112">
        <v>2643</v>
      </c>
      <c r="B136" s="108" t="s">
        <v>422</v>
      </c>
      <c r="C136" s="114" t="s">
        <v>760</v>
      </c>
      <c r="D136" s="114" t="s">
        <v>424</v>
      </c>
      <c r="E136" s="114" t="s">
        <v>425</v>
      </c>
      <c r="F136" s="114" t="s">
        <v>426</v>
      </c>
      <c r="G136" s="114" t="s">
        <v>427</v>
      </c>
      <c r="H136" s="114" t="s">
        <v>428</v>
      </c>
      <c r="I136" s="114" t="s">
        <v>761</v>
      </c>
      <c r="J136" s="115">
        <v>8690</v>
      </c>
      <c r="K136" s="115">
        <v>8690</v>
      </c>
      <c r="L136" s="115">
        <v>8690</v>
      </c>
      <c r="M136" s="115">
        <v>0</v>
      </c>
      <c r="N136" s="115">
        <v>0</v>
      </c>
      <c r="O136" s="115">
        <v>0</v>
      </c>
      <c r="P136" s="115">
        <v>0</v>
      </c>
      <c r="Q136" s="115">
        <v>0</v>
      </c>
      <c r="R136" s="115">
        <v>0</v>
      </c>
      <c r="S136" s="115">
        <v>0</v>
      </c>
      <c r="T136" s="115">
        <v>0</v>
      </c>
      <c r="U136" s="115">
        <v>0</v>
      </c>
      <c r="V136" s="115">
        <v>26070</v>
      </c>
    </row>
    <row r="137" spans="1:22" x14ac:dyDescent="0.3">
      <c r="A137" s="112">
        <v>2648</v>
      </c>
      <c r="B137" s="108" t="s">
        <v>422</v>
      </c>
      <c r="C137" s="114" t="s">
        <v>762</v>
      </c>
      <c r="D137" s="114" t="s">
        <v>424</v>
      </c>
      <c r="E137" s="114" t="s">
        <v>425</v>
      </c>
      <c r="F137" s="114" t="s">
        <v>426</v>
      </c>
      <c r="G137" s="114" t="s">
        <v>427</v>
      </c>
      <c r="H137" s="114" t="s">
        <v>428</v>
      </c>
      <c r="I137" s="114" t="s">
        <v>763</v>
      </c>
      <c r="J137" s="115">
        <v>9240</v>
      </c>
      <c r="K137" s="115">
        <v>9240</v>
      </c>
      <c r="L137" s="115">
        <v>9240</v>
      </c>
      <c r="M137" s="115">
        <v>0</v>
      </c>
      <c r="N137" s="115">
        <v>0</v>
      </c>
      <c r="O137" s="115">
        <v>0</v>
      </c>
      <c r="P137" s="115">
        <v>0</v>
      </c>
      <c r="Q137" s="115">
        <v>0</v>
      </c>
      <c r="R137" s="115">
        <v>0</v>
      </c>
      <c r="S137" s="115">
        <v>0</v>
      </c>
      <c r="T137" s="115">
        <v>0</v>
      </c>
      <c r="U137" s="115">
        <v>0</v>
      </c>
      <c r="V137" s="115">
        <v>27720</v>
      </c>
    </row>
    <row r="138" spans="1:22" x14ac:dyDescent="0.3">
      <c r="A138" s="112">
        <v>2651</v>
      </c>
      <c r="B138" s="108" t="s">
        <v>422</v>
      </c>
      <c r="C138" s="114" t="s">
        <v>765</v>
      </c>
      <c r="D138" s="114" t="s">
        <v>440</v>
      </c>
      <c r="E138" s="114" t="s">
        <v>425</v>
      </c>
      <c r="F138" s="114" t="s">
        <v>426</v>
      </c>
      <c r="G138" s="114" t="s">
        <v>427</v>
      </c>
      <c r="H138" s="114" t="s">
        <v>428</v>
      </c>
      <c r="I138" s="114" t="s">
        <v>766</v>
      </c>
      <c r="J138" s="115">
        <v>6710</v>
      </c>
      <c r="K138" s="115">
        <v>6710</v>
      </c>
      <c r="L138" s="115">
        <v>6710</v>
      </c>
      <c r="M138" s="115">
        <v>0</v>
      </c>
      <c r="N138" s="115">
        <v>0</v>
      </c>
      <c r="O138" s="115">
        <v>0</v>
      </c>
      <c r="P138" s="115">
        <v>0</v>
      </c>
      <c r="Q138" s="115">
        <v>0</v>
      </c>
      <c r="R138" s="115">
        <v>0</v>
      </c>
      <c r="S138" s="115">
        <v>0</v>
      </c>
      <c r="T138" s="115">
        <v>0</v>
      </c>
      <c r="U138" s="115">
        <v>0</v>
      </c>
      <c r="V138" s="115">
        <v>20130</v>
      </c>
    </row>
    <row r="139" spans="1:22" x14ac:dyDescent="0.3">
      <c r="A139" s="112">
        <v>2653</v>
      </c>
      <c r="B139" s="108" t="s">
        <v>422</v>
      </c>
      <c r="C139" s="114" t="s">
        <v>767</v>
      </c>
      <c r="D139" s="114" t="s">
        <v>434</v>
      </c>
      <c r="E139" s="114" t="s">
        <v>425</v>
      </c>
      <c r="F139" s="114" t="s">
        <v>426</v>
      </c>
      <c r="G139" s="114" t="s">
        <v>427</v>
      </c>
      <c r="H139" s="114" t="s">
        <v>428</v>
      </c>
      <c r="I139" s="114" t="s">
        <v>768</v>
      </c>
      <c r="J139" s="115">
        <v>11660</v>
      </c>
      <c r="K139" s="115">
        <v>11660</v>
      </c>
      <c r="L139" s="115">
        <v>11660</v>
      </c>
      <c r="M139" s="115">
        <v>0</v>
      </c>
      <c r="N139" s="115">
        <v>0</v>
      </c>
      <c r="O139" s="115">
        <v>0</v>
      </c>
      <c r="P139" s="115">
        <v>0</v>
      </c>
      <c r="Q139" s="115">
        <v>0</v>
      </c>
      <c r="R139" s="115">
        <v>0</v>
      </c>
      <c r="S139" s="115">
        <v>0</v>
      </c>
      <c r="T139" s="115">
        <v>0</v>
      </c>
      <c r="U139" s="115">
        <v>0</v>
      </c>
      <c r="V139" s="115">
        <v>34980</v>
      </c>
    </row>
    <row r="140" spans="1:22" x14ac:dyDescent="0.3">
      <c r="A140" s="112">
        <v>2659</v>
      </c>
      <c r="B140" s="108" t="s">
        <v>422</v>
      </c>
      <c r="C140" s="114" t="s">
        <v>770</v>
      </c>
      <c r="D140" s="114" t="s">
        <v>424</v>
      </c>
      <c r="E140" s="114" t="s">
        <v>425</v>
      </c>
      <c r="F140" s="114" t="s">
        <v>426</v>
      </c>
      <c r="G140" s="114" t="s">
        <v>427</v>
      </c>
      <c r="H140" s="114" t="s">
        <v>428</v>
      </c>
      <c r="I140" s="114" t="s">
        <v>771</v>
      </c>
      <c r="J140" s="115">
        <v>10230</v>
      </c>
      <c r="K140" s="115">
        <v>10230</v>
      </c>
      <c r="L140" s="115">
        <v>10230</v>
      </c>
      <c r="M140" s="115">
        <v>0</v>
      </c>
      <c r="N140" s="115">
        <v>0</v>
      </c>
      <c r="O140" s="115">
        <v>0</v>
      </c>
      <c r="P140" s="115">
        <v>0</v>
      </c>
      <c r="Q140" s="115">
        <v>0</v>
      </c>
      <c r="R140" s="115">
        <v>0</v>
      </c>
      <c r="S140" s="115">
        <v>0</v>
      </c>
      <c r="T140" s="115">
        <v>0</v>
      </c>
      <c r="U140" s="115">
        <v>0</v>
      </c>
      <c r="V140" s="115">
        <v>30690</v>
      </c>
    </row>
    <row r="141" spans="1:22" x14ac:dyDescent="0.3">
      <c r="A141" s="112">
        <v>2661</v>
      </c>
      <c r="B141" s="108" t="s">
        <v>422</v>
      </c>
      <c r="C141" s="114" t="s">
        <v>773</v>
      </c>
      <c r="D141" s="114" t="s">
        <v>440</v>
      </c>
      <c r="E141" s="114" t="s">
        <v>425</v>
      </c>
      <c r="F141" s="114" t="s">
        <v>426</v>
      </c>
      <c r="G141" s="114" t="s">
        <v>427</v>
      </c>
      <c r="H141" s="114" t="s">
        <v>428</v>
      </c>
      <c r="I141" s="114" t="s">
        <v>774</v>
      </c>
      <c r="J141" s="115">
        <v>13420</v>
      </c>
      <c r="K141" s="115">
        <v>13420</v>
      </c>
      <c r="L141" s="115">
        <v>13420</v>
      </c>
      <c r="M141" s="115">
        <v>0</v>
      </c>
      <c r="N141" s="115">
        <v>0</v>
      </c>
      <c r="O141" s="115">
        <v>0</v>
      </c>
      <c r="P141" s="115">
        <v>0</v>
      </c>
      <c r="Q141" s="115">
        <v>0</v>
      </c>
      <c r="R141" s="115">
        <v>0</v>
      </c>
      <c r="S141" s="115">
        <v>0</v>
      </c>
      <c r="T141" s="115">
        <v>0</v>
      </c>
      <c r="U141" s="115">
        <v>0</v>
      </c>
      <c r="V141" s="115">
        <v>40260</v>
      </c>
    </row>
    <row r="142" spans="1:22" x14ac:dyDescent="0.3">
      <c r="A142" s="112">
        <v>2662</v>
      </c>
      <c r="B142" s="108" t="s">
        <v>422</v>
      </c>
      <c r="C142" s="114" t="s">
        <v>776</v>
      </c>
      <c r="D142" s="114" t="s">
        <v>440</v>
      </c>
      <c r="E142" s="114" t="s">
        <v>425</v>
      </c>
      <c r="F142" s="114" t="s">
        <v>426</v>
      </c>
      <c r="G142" s="114" t="s">
        <v>427</v>
      </c>
      <c r="H142" s="114" t="s">
        <v>428</v>
      </c>
      <c r="I142" s="114" t="s">
        <v>777</v>
      </c>
      <c r="J142" s="115">
        <v>7040</v>
      </c>
      <c r="K142" s="115">
        <v>7040</v>
      </c>
      <c r="L142" s="115">
        <v>7040</v>
      </c>
      <c r="M142" s="115">
        <v>0</v>
      </c>
      <c r="N142" s="115">
        <v>0</v>
      </c>
      <c r="O142" s="115">
        <v>0</v>
      </c>
      <c r="P142" s="115">
        <v>0</v>
      </c>
      <c r="Q142" s="115">
        <v>0</v>
      </c>
      <c r="R142" s="115">
        <v>0</v>
      </c>
      <c r="S142" s="115">
        <v>0</v>
      </c>
      <c r="T142" s="115">
        <v>0</v>
      </c>
      <c r="U142" s="115">
        <v>0</v>
      </c>
      <c r="V142" s="115">
        <v>21120</v>
      </c>
    </row>
    <row r="143" spans="1:22" x14ac:dyDescent="0.3">
      <c r="A143" s="112">
        <v>2666</v>
      </c>
      <c r="B143" s="108" t="s">
        <v>422</v>
      </c>
      <c r="C143" s="114" t="s">
        <v>778</v>
      </c>
      <c r="D143" s="114" t="s">
        <v>440</v>
      </c>
      <c r="E143" s="114" t="s">
        <v>425</v>
      </c>
      <c r="F143" s="114" t="s">
        <v>426</v>
      </c>
      <c r="G143" s="114" t="s">
        <v>427</v>
      </c>
      <c r="H143" s="114" t="s">
        <v>428</v>
      </c>
      <c r="I143" s="114" t="s">
        <v>779</v>
      </c>
      <c r="J143" s="115">
        <v>9020</v>
      </c>
      <c r="K143" s="115">
        <v>9020</v>
      </c>
      <c r="L143" s="115">
        <v>9020</v>
      </c>
      <c r="M143" s="115">
        <v>0</v>
      </c>
      <c r="N143" s="115">
        <v>0</v>
      </c>
      <c r="O143" s="115">
        <v>0</v>
      </c>
      <c r="P143" s="115">
        <v>0</v>
      </c>
      <c r="Q143" s="115">
        <v>0</v>
      </c>
      <c r="R143" s="115">
        <v>0</v>
      </c>
      <c r="S143" s="115">
        <v>0</v>
      </c>
      <c r="T143" s="115">
        <v>0</v>
      </c>
      <c r="U143" s="115">
        <v>0</v>
      </c>
      <c r="V143" s="115">
        <v>27060</v>
      </c>
    </row>
    <row r="144" spans="1:22" x14ac:dyDescent="0.3">
      <c r="A144" s="112">
        <v>2667</v>
      </c>
      <c r="B144" s="108" t="s">
        <v>422</v>
      </c>
      <c r="C144" s="114" t="s">
        <v>780</v>
      </c>
      <c r="D144" s="114" t="s">
        <v>440</v>
      </c>
      <c r="E144" s="114" t="s">
        <v>425</v>
      </c>
      <c r="F144" s="114" t="s">
        <v>426</v>
      </c>
      <c r="G144" s="114" t="s">
        <v>427</v>
      </c>
      <c r="H144" s="114" t="s">
        <v>428</v>
      </c>
      <c r="I144" s="114" t="s">
        <v>781</v>
      </c>
      <c r="J144" s="115">
        <v>6600</v>
      </c>
      <c r="K144" s="115">
        <v>6600</v>
      </c>
      <c r="L144" s="115">
        <v>6600</v>
      </c>
      <c r="M144" s="115">
        <v>0</v>
      </c>
      <c r="N144" s="115">
        <v>0</v>
      </c>
      <c r="O144" s="115">
        <v>0</v>
      </c>
      <c r="P144" s="115">
        <v>0</v>
      </c>
      <c r="Q144" s="115">
        <v>0</v>
      </c>
      <c r="R144" s="115">
        <v>0</v>
      </c>
      <c r="S144" s="115">
        <v>0</v>
      </c>
      <c r="T144" s="115">
        <v>0</v>
      </c>
      <c r="U144" s="115">
        <v>0</v>
      </c>
      <c r="V144" s="115">
        <v>19800</v>
      </c>
    </row>
    <row r="145" spans="1:22" x14ac:dyDescent="0.3">
      <c r="A145" s="112">
        <v>2672</v>
      </c>
      <c r="B145" s="108" t="s">
        <v>422</v>
      </c>
      <c r="C145" s="114" t="s">
        <v>783</v>
      </c>
      <c r="D145" s="114" t="s">
        <v>424</v>
      </c>
      <c r="E145" s="114" t="s">
        <v>425</v>
      </c>
      <c r="F145" s="114" t="s">
        <v>426</v>
      </c>
      <c r="G145" s="114" t="s">
        <v>427</v>
      </c>
      <c r="H145" s="114" t="s">
        <v>428</v>
      </c>
      <c r="I145" s="114" t="s">
        <v>784</v>
      </c>
      <c r="J145" s="115">
        <v>6820</v>
      </c>
      <c r="K145" s="115">
        <v>6820</v>
      </c>
      <c r="L145" s="115">
        <v>6820</v>
      </c>
      <c r="M145" s="115">
        <v>0</v>
      </c>
      <c r="N145" s="115">
        <v>0</v>
      </c>
      <c r="O145" s="115">
        <v>0</v>
      </c>
      <c r="P145" s="115">
        <v>0</v>
      </c>
      <c r="Q145" s="115">
        <v>0</v>
      </c>
      <c r="R145" s="115">
        <v>0</v>
      </c>
      <c r="S145" s="115">
        <v>0</v>
      </c>
      <c r="T145" s="115">
        <v>0</v>
      </c>
      <c r="U145" s="115">
        <v>0</v>
      </c>
      <c r="V145" s="115">
        <v>20460</v>
      </c>
    </row>
    <row r="146" spans="1:22" x14ac:dyDescent="0.3">
      <c r="A146" s="112">
        <v>2674</v>
      </c>
      <c r="B146" s="108" t="s">
        <v>422</v>
      </c>
      <c r="C146" s="114" t="s">
        <v>785</v>
      </c>
      <c r="D146" s="114" t="s">
        <v>440</v>
      </c>
      <c r="E146" s="114" t="s">
        <v>425</v>
      </c>
      <c r="F146" s="114" t="s">
        <v>426</v>
      </c>
      <c r="G146" s="114" t="s">
        <v>427</v>
      </c>
      <c r="H146" s="114" t="s">
        <v>428</v>
      </c>
      <c r="I146" s="114" t="s">
        <v>786</v>
      </c>
      <c r="J146" s="115">
        <v>18260</v>
      </c>
      <c r="K146" s="115">
        <v>18260</v>
      </c>
      <c r="L146" s="115">
        <v>18260</v>
      </c>
      <c r="M146" s="115">
        <v>0</v>
      </c>
      <c r="N146" s="115">
        <v>0</v>
      </c>
      <c r="O146" s="115">
        <v>0</v>
      </c>
      <c r="P146" s="115">
        <v>0</v>
      </c>
      <c r="Q146" s="115">
        <v>0</v>
      </c>
      <c r="R146" s="115">
        <v>0</v>
      </c>
      <c r="S146" s="115">
        <v>0</v>
      </c>
      <c r="T146" s="115">
        <v>0</v>
      </c>
      <c r="U146" s="115">
        <v>0</v>
      </c>
      <c r="V146" s="115">
        <v>54780</v>
      </c>
    </row>
    <row r="147" spans="1:22" x14ac:dyDescent="0.3">
      <c r="A147" s="112">
        <v>2676</v>
      </c>
      <c r="B147" s="108" t="s">
        <v>422</v>
      </c>
      <c r="C147" s="114" t="s">
        <v>787</v>
      </c>
      <c r="D147" s="114" t="s">
        <v>440</v>
      </c>
      <c r="E147" s="114" t="s">
        <v>425</v>
      </c>
      <c r="F147" s="114" t="s">
        <v>426</v>
      </c>
      <c r="G147" s="114" t="s">
        <v>427</v>
      </c>
      <c r="H147" s="114" t="s">
        <v>428</v>
      </c>
      <c r="I147" s="114" t="s">
        <v>788</v>
      </c>
      <c r="J147" s="115">
        <v>3520</v>
      </c>
      <c r="K147" s="115">
        <v>3520</v>
      </c>
      <c r="L147" s="115">
        <v>3520</v>
      </c>
      <c r="M147" s="115">
        <v>0</v>
      </c>
      <c r="N147" s="115">
        <v>0</v>
      </c>
      <c r="O147" s="115">
        <v>0</v>
      </c>
      <c r="P147" s="115">
        <v>0</v>
      </c>
      <c r="Q147" s="115">
        <v>0</v>
      </c>
      <c r="R147" s="115">
        <v>0</v>
      </c>
      <c r="S147" s="115">
        <v>0</v>
      </c>
      <c r="T147" s="115">
        <v>0</v>
      </c>
      <c r="U147" s="115">
        <v>0</v>
      </c>
      <c r="V147" s="115">
        <v>10560</v>
      </c>
    </row>
    <row r="148" spans="1:22" x14ac:dyDescent="0.3">
      <c r="A148" s="112">
        <v>2677</v>
      </c>
      <c r="B148" s="108" t="s">
        <v>422</v>
      </c>
      <c r="C148" s="114" t="s">
        <v>789</v>
      </c>
      <c r="D148" s="114" t="s">
        <v>434</v>
      </c>
      <c r="E148" s="114" t="s">
        <v>425</v>
      </c>
      <c r="F148" s="114" t="s">
        <v>426</v>
      </c>
      <c r="G148" s="114" t="s">
        <v>427</v>
      </c>
      <c r="H148" s="114" t="s">
        <v>428</v>
      </c>
      <c r="I148" s="114" t="s">
        <v>790</v>
      </c>
      <c r="J148" s="115">
        <v>5830</v>
      </c>
      <c r="K148" s="115">
        <v>5830</v>
      </c>
      <c r="L148" s="115">
        <v>5830</v>
      </c>
      <c r="M148" s="115">
        <v>0</v>
      </c>
      <c r="N148" s="115">
        <v>0</v>
      </c>
      <c r="O148" s="115">
        <v>0</v>
      </c>
      <c r="P148" s="115">
        <v>0</v>
      </c>
      <c r="Q148" s="115">
        <v>0</v>
      </c>
      <c r="R148" s="115">
        <v>0</v>
      </c>
      <c r="S148" s="115">
        <v>0</v>
      </c>
      <c r="T148" s="115">
        <v>0</v>
      </c>
      <c r="U148" s="115">
        <v>0</v>
      </c>
      <c r="V148" s="115">
        <v>17490</v>
      </c>
    </row>
    <row r="149" spans="1:22" x14ac:dyDescent="0.3">
      <c r="A149" s="112">
        <v>2680</v>
      </c>
      <c r="B149" s="108" t="s">
        <v>422</v>
      </c>
      <c r="C149" s="114" t="s">
        <v>791</v>
      </c>
      <c r="D149" s="114" t="s">
        <v>440</v>
      </c>
      <c r="E149" s="114" t="s">
        <v>425</v>
      </c>
      <c r="F149" s="114" t="s">
        <v>426</v>
      </c>
      <c r="G149" s="114" t="s">
        <v>427</v>
      </c>
      <c r="H149" s="114" t="s">
        <v>428</v>
      </c>
      <c r="I149" s="114" t="s">
        <v>792</v>
      </c>
      <c r="J149" s="115">
        <v>4290</v>
      </c>
      <c r="K149" s="115">
        <v>4290</v>
      </c>
      <c r="L149" s="115">
        <v>4290</v>
      </c>
      <c r="M149" s="115">
        <v>0</v>
      </c>
      <c r="N149" s="115">
        <v>0</v>
      </c>
      <c r="O149" s="115">
        <v>0</v>
      </c>
      <c r="P149" s="115">
        <v>0</v>
      </c>
      <c r="Q149" s="115">
        <v>0</v>
      </c>
      <c r="R149" s="115">
        <v>0</v>
      </c>
      <c r="S149" s="115">
        <v>0</v>
      </c>
      <c r="T149" s="115">
        <v>0</v>
      </c>
      <c r="U149" s="115">
        <v>0</v>
      </c>
      <c r="V149" s="115">
        <v>12870</v>
      </c>
    </row>
    <row r="150" spans="1:22" x14ac:dyDescent="0.3">
      <c r="A150" s="112">
        <v>2682</v>
      </c>
      <c r="B150" s="108" t="s">
        <v>422</v>
      </c>
      <c r="C150" s="114" t="s">
        <v>794</v>
      </c>
      <c r="D150" s="114" t="s">
        <v>440</v>
      </c>
      <c r="E150" s="114" t="s">
        <v>425</v>
      </c>
      <c r="F150" s="114" t="s">
        <v>426</v>
      </c>
      <c r="G150" s="114" t="s">
        <v>427</v>
      </c>
      <c r="H150" s="114" t="s">
        <v>428</v>
      </c>
      <c r="I150" s="114" t="s">
        <v>795</v>
      </c>
      <c r="J150" s="115">
        <v>7480</v>
      </c>
      <c r="K150" s="115">
        <v>7480</v>
      </c>
      <c r="L150" s="115">
        <v>7480</v>
      </c>
      <c r="M150" s="115">
        <v>0</v>
      </c>
      <c r="N150" s="115">
        <v>0</v>
      </c>
      <c r="O150" s="115">
        <v>0</v>
      </c>
      <c r="P150" s="115">
        <v>0</v>
      </c>
      <c r="Q150" s="115">
        <v>0</v>
      </c>
      <c r="R150" s="115">
        <v>0</v>
      </c>
      <c r="S150" s="115">
        <v>0</v>
      </c>
      <c r="T150" s="115">
        <v>0</v>
      </c>
      <c r="U150" s="115">
        <v>0</v>
      </c>
      <c r="V150" s="115">
        <v>22440</v>
      </c>
    </row>
    <row r="151" spans="1:22" x14ac:dyDescent="0.3">
      <c r="A151" s="112">
        <v>2689</v>
      </c>
      <c r="B151" s="108" t="s">
        <v>422</v>
      </c>
      <c r="C151" s="114" t="s">
        <v>797</v>
      </c>
      <c r="D151" s="114" t="s">
        <v>440</v>
      </c>
      <c r="E151" s="114" t="s">
        <v>425</v>
      </c>
      <c r="F151" s="114" t="s">
        <v>426</v>
      </c>
      <c r="G151" s="114" t="s">
        <v>427</v>
      </c>
      <c r="H151" s="114" t="s">
        <v>428</v>
      </c>
      <c r="I151" s="114" t="s">
        <v>798</v>
      </c>
      <c r="J151" s="115">
        <v>5060</v>
      </c>
      <c r="K151" s="115">
        <v>5060</v>
      </c>
      <c r="L151" s="115">
        <v>5060</v>
      </c>
      <c r="M151" s="115">
        <v>0</v>
      </c>
      <c r="N151" s="115">
        <v>0</v>
      </c>
      <c r="O151" s="115">
        <v>0</v>
      </c>
      <c r="P151" s="115">
        <v>0</v>
      </c>
      <c r="Q151" s="115">
        <v>0</v>
      </c>
      <c r="R151" s="115">
        <v>0</v>
      </c>
      <c r="S151" s="115">
        <v>0</v>
      </c>
      <c r="T151" s="115">
        <v>0</v>
      </c>
      <c r="U151" s="115">
        <v>0</v>
      </c>
      <c r="V151" s="115">
        <v>15180</v>
      </c>
    </row>
    <row r="152" spans="1:22" x14ac:dyDescent="0.3">
      <c r="A152" s="112">
        <v>2692</v>
      </c>
      <c r="B152" s="108" t="s">
        <v>422</v>
      </c>
      <c r="C152" s="114" t="s">
        <v>799</v>
      </c>
      <c r="D152" s="114" t="s">
        <v>434</v>
      </c>
      <c r="E152" s="114" t="s">
        <v>425</v>
      </c>
      <c r="F152" s="114" t="s">
        <v>426</v>
      </c>
      <c r="G152" s="114" t="s">
        <v>427</v>
      </c>
      <c r="H152" s="114" t="s">
        <v>428</v>
      </c>
      <c r="I152" s="114" t="s">
        <v>800</v>
      </c>
      <c r="J152" s="115">
        <v>7040</v>
      </c>
      <c r="K152" s="115">
        <v>7040</v>
      </c>
      <c r="L152" s="115">
        <v>7040</v>
      </c>
      <c r="M152" s="115">
        <v>0</v>
      </c>
      <c r="N152" s="115">
        <v>0</v>
      </c>
      <c r="O152" s="115">
        <v>0</v>
      </c>
      <c r="P152" s="115">
        <v>0</v>
      </c>
      <c r="Q152" s="115">
        <v>0</v>
      </c>
      <c r="R152" s="115">
        <v>0</v>
      </c>
      <c r="S152" s="115">
        <v>0</v>
      </c>
      <c r="T152" s="115">
        <v>0</v>
      </c>
      <c r="U152" s="115">
        <v>0</v>
      </c>
      <c r="V152" s="115">
        <v>21120</v>
      </c>
    </row>
    <row r="153" spans="1:22" x14ac:dyDescent="0.3">
      <c r="A153" s="112">
        <v>3010</v>
      </c>
      <c r="B153" s="108" t="s">
        <v>422</v>
      </c>
      <c r="C153" s="114" t="s">
        <v>802</v>
      </c>
      <c r="D153" s="114" t="s">
        <v>440</v>
      </c>
      <c r="E153" s="114" t="s">
        <v>425</v>
      </c>
      <c r="F153" s="114" t="s">
        <v>426</v>
      </c>
      <c r="G153" s="114" t="s">
        <v>427</v>
      </c>
      <c r="H153" s="114" t="s">
        <v>428</v>
      </c>
      <c r="I153" s="114" t="s">
        <v>803</v>
      </c>
      <c r="J153" s="115">
        <v>660</v>
      </c>
      <c r="K153" s="115">
        <v>660</v>
      </c>
      <c r="L153" s="115">
        <v>660</v>
      </c>
      <c r="M153" s="115">
        <v>0</v>
      </c>
      <c r="N153" s="115">
        <v>0</v>
      </c>
      <c r="O153" s="115">
        <v>0</v>
      </c>
      <c r="P153" s="115">
        <v>0</v>
      </c>
      <c r="Q153" s="115">
        <v>0</v>
      </c>
      <c r="R153" s="115">
        <v>0</v>
      </c>
      <c r="S153" s="115">
        <v>0</v>
      </c>
      <c r="T153" s="115">
        <v>0</v>
      </c>
      <c r="U153" s="115">
        <v>0</v>
      </c>
      <c r="V153" s="115">
        <v>1980</v>
      </c>
    </row>
    <row r="154" spans="1:22" x14ac:dyDescent="0.3">
      <c r="A154" s="112">
        <v>3015</v>
      </c>
      <c r="B154" s="108" t="s">
        <v>422</v>
      </c>
      <c r="C154" s="114" t="s">
        <v>804</v>
      </c>
      <c r="D154" s="114" t="s">
        <v>440</v>
      </c>
      <c r="E154" s="114" t="s">
        <v>425</v>
      </c>
      <c r="F154" s="114" t="s">
        <v>426</v>
      </c>
      <c r="G154" s="114" t="s">
        <v>427</v>
      </c>
      <c r="H154" s="114" t="s">
        <v>428</v>
      </c>
      <c r="I154" s="114" t="s">
        <v>805</v>
      </c>
      <c r="J154" s="115">
        <v>770</v>
      </c>
      <c r="K154" s="115">
        <v>770</v>
      </c>
      <c r="L154" s="115">
        <v>770</v>
      </c>
      <c r="M154" s="115">
        <v>0</v>
      </c>
      <c r="N154" s="115">
        <v>0</v>
      </c>
      <c r="O154" s="115">
        <v>0</v>
      </c>
      <c r="P154" s="115">
        <v>0</v>
      </c>
      <c r="Q154" s="115">
        <v>0</v>
      </c>
      <c r="R154" s="115">
        <v>0</v>
      </c>
      <c r="S154" s="115">
        <v>0</v>
      </c>
      <c r="T154" s="115">
        <v>0</v>
      </c>
      <c r="U154" s="115">
        <v>0</v>
      </c>
      <c r="V154" s="115">
        <v>2310</v>
      </c>
    </row>
    <row r="155" spans="1:22" x14ac:dyDescent="0.3">
      <c r="A155" s="112">
        <v>3020</v>
      </c>
      <c r="B155" s="108" t="s">
        <v>422</v>
      </c>
      <c r="C155" s="114" t="s">
        <v>807</v>
      </c>
      <c r="D155" s="114" t="s">
        <v>440</v>
      </c>
      <c r="E155" s="114" t="s">
        <v>425</v>
      </c>
      <c r="F155" s="114" t="s">
        <v>426</v>
      </c>
      <c r="G155" s="114" t="s">
        <v>427</v>
      </c>
      <c r="H155" s="114" t="s">
        <v>428</v>
      </c>
      <c r="I155" s="114" t="s">
        <v>808</v>
      </c>
      <c r="J155" s="115">
        <v>770</v>
      </c>
      <c r="K155" s="115">
        <v>770</v>
      </c>
      <c r="L155" s="115">
        <v>770</v>
      </c>
      <c r="M155" s="115">
        <v>0</v>
      </c>
      <c r="N155" s="115">
        <v>0</v>
      </c>
      <c r="O155" s="115">
        <v>0</v>
      </c>
      <c r="P155" s="115">
        <v>0</v>
      </c>
      <c r="Q155" s="115">
        <v>0</v>
      </c>
      <c r="R155" s="115">
        <v>0</v>
      </c>
      <c r="S155" s="115">
        <v>0</v>
      </c>
      <c r="T155" s="115">
        <v>0</v>
      </c>
      <c r="U155" s="115">
        <v>0</v>
      </c>
      <c r="V155" s="115">
        <v>2310</v>
      </c>
    </row>
    <row r="156" spans="1:22" x14ac:dyDescent="0.3">
      <c r="A156" s="112">
        <v>3021</v>
      </c>
      <c r="B156" s="108" t="s">
        <v>422</v>
      </c>
      <c r="C156" s="114" t="s">
        <v>809</v>
      </c>
      <c r="D156" s="114" t="s">
        <v>440</v>
      </c>
      <c r="E156" s="114" t="s">
        <v>425</v>
      </c>
      <c r="F156" s="114" t="s">
        <v>426</v>
      </c>
      <c r="G156" s="114" t="s">
        <v>427</v>
      </c>
      <c r="H156" s="114" t="s">
        <v>428</v>
      </c>
      <c r="I156" s="114" t="s">
        <v>810</v>
      </c>
      <c r="J156" s="115">
        <v>0</v>
      </c>
      <c r="K156" s="115">
        <v>0</v>
      </c>
      <c r="L156" s="115">
        <v>0</v>
      </c>
      <c r="M156" s="115">
        <v>0</v>
      </c>
      <c r="N156" s="115">
        <v>0</v>
      </c>
      <c r="O156" s="115">
        <v>0</v>
      </c>
      <c r="P156" s="115">
        <v>0</v>
      </c>
      <c r="Q156" s="115">
        <v>0</v>
      </c>
      <c r="R156" s="115">
        <v>0</v>
      </c>
      <c r="S156" s="115">
        <v>0</v>
      </c>
      <c r="T156" s="115">
        <v>0</v>
      </c>
      <c r="U156" s="115">
        <v>0</v>
      </c>
      <c r="V156" s="115">
        <v>0</v>
      </c>
    </row>
    <row r="157" spans="1:22" x14ac:dyDescent="0.3">
      <c r="A157" s="112">
        <v>3022</v>
      </c>
      <c r="B157" s="108" t="s">
        <v>422</v>
      </c>
      <c r="C157" s="114" t="s">
        <v>811</v>
      </c>
      <c r="D157" s="114" t="s">
        <v>440</v>
      </c>
      <c r="E157" s="114" t="s">
        <v>425</v>
      </c>
      <c r="F157" s="114" t="s">
        <v>426</v>
      </c>
      <c r="G157" s="114" t="s">
        <v>427</v>
      </c>
      <c r="H157" s="114" t="s">
        <v>428</v>
      </c>
      <c r="I157" s="114" t="s">
        <v>812</v>
      </c>
      <c r="J157" s="115">
        <v>1870</v>
      </c>
      <c r="K157" s="115">
        <v>1870</v>
      </c>
      <c r="L157" s="115">
        <v>1870</v>
      </c>
      <c r="M157" s="115">
        <v>0</v>
      </c>
      <c r="N157" s="115">
        <v>0</v>
      </c>
      <c r="O157" s="115">
        <v>0</v>
      </c>
      <c r="P157" s="115">
        <v>0</v>
      </c>
      <c r="Q157" s="115">
        <v>0</v>
      </c>
      <c r="R157" s="115">
        <v>0</v>
      </c>
      <c r="S157" s="115">
        <v>0</v>
      </c>
      <c r="T157" s="115">
        <v>0</v>
      </c>
      <c r="U157" s="115">
        <v>0</v>
      </c>
      <c r="V157" s="115">
        <v>5610</v>
      </c>
    </row>
    <row r="158" spans="1:22" x14ac:dyDescent="0.3">
      <c r="A158" s="112">
        <v>3023</v>
      </c>
      <c r="B158" s="108" t="s">
        <v>422</v>
      </c>
      <c r="C158" s="114" t="s">
        <v>813</v>
      </c>
      <c r="D158" s="114" t="s">
        <v>440</v>
      </c>
      <c r="E158" s="114" t="s">
        <v>425</v>
      </c>
      <c r="F158" s="114" t="s">
        <v>426</v>
      </c>
      <c r="G158" s="114" t="s">
        <v>427</v>
      </c>
      <c r="H158" s="114" t="s">
        <v>428</v>
      </c>
      <c r="I158" s="114" t="s">
        <v>814</v>
      </c>
      <c r="J158" s="115">
        <v>660</v>
      </c>
      <c r="K158" s="115">
        <v>660</v>
      </c>
      <c r="L158" s="115">
        <v>660</v>
      </c>
      <c r="M158" s="115">
        <v>0</v>
      </c>
      <c r="N158" s="115">
        <v>0</v>
      </c>
      <c r="O158" s="115">
        <v>0</v>
      </c>
      <c r="P158" s="115">
        <v>0</v>
      </c>
      <c r="Q158" s="115">
        <v>0</v>
      </c>
      <c r="R158" s="115">
        <v>0</v>
      </c>
      <c r="S158" s="115">
        <v>0</v>
      </c>
      <c r="T158" s="115">
        <v>0</v>
      </c>
      <c r="U158" s="115">
        <v>0</v>
      </c>
      <c r="V158" s="115">
        <v>1980</v>
      </c>
    </row>
    <row r="159" spans="1:22" x14ac:dyDescent="0.3">
      <c r="A159" s="112">
        <v>3027</v>
      </c>
      <c r="B159" s="108" t="s">
        <v>422</v>
      </c>
      <c r="C159" s="114" t="s">
        <v>816</v>
      </c>
      <c r="D159" s="114" t="s">
        <v>440</v>
      </c>
      <c r="E159" s="114" t="s">
        <v>425</v>
      </c>
      <c r="F159" s="114" t="s">
        <v>426</v>
      </c>
      <c r="G159" s="114" t="s">
        <v>427</v>
      </c>
      <c r="H159" s="114" t="s">
        <v>428</v>
      </c>
      <c r="I159" s="114" t="s">
        <v>817</v>
      </c>
      <c r="J159" s="115">
        <v>7920</v>
      </c>
      <c r="K159" s="115">
        <v>7920</v>
      </c>
      <c r="L159" s="115">
        <v>7920</v>
      </c>
      <c r="M159" s="115">
        <v>0</v>
      </c>
      <c r="N159" s="115">
        <v>0</v>
      </c>
      <c r="O159" s="115">
        <v>0</v>
      </c>
      <c r="P159" s="115">
        <v>0</v>
      </c>
      <c r="Q159" s="115">
        <v>0</v>
      </c>
      <c r="R159" s="115">
        <v>0</v>
      </c>
      <c r="S159" s="115">
        <v>0</v>
      </c>
      <c r="T159" s="115">
        <v>0</v>
      </c>
      <c r="U159" s="115">
        <v>0</v>
      </c>
      <c r="V159" s="115">
        <v>23760</v>
      </c>
    </row>
    <row r="160" spans="1:22" x14ac:dyDescent="0.3">
      <c r="A160" s="112">
        <v>3029</v>
      </c>
      <c r="B160" s="108" t="s">
        <v>422</v>
      </c>
      <c r="C160" s="114" t="s">
        <v>818</v>
      </c>
      <c r="D160" s="114" t="s">
        <v>440</v>
      </c>
      <c r="E160" s="114" t="s">
        <v>425</v>
      </c>
      <c r="F160" s="114" t="s">
        <v>426</v>
      </c>
      <c r="G160" s="114" t="s">
        <v>427</v>
      </c>
      <c r="H160" s="114" t="s">
        <v>428</v>
      </c>
      <c r="I160" s="114" t="s">
        <v>819</v>
      </c>
      <c r="J160" s="115">
        <v>1870</v>
      </c>
      <c r="K160" s="115">
        <v>1870</v>
      </c>
      <c r="L160" s="115">
        <v>1870</v>
      </c>
      <c r="M160" s="115">
        <v>0</v>
      </c>
      <c r="N160" s="115">
        <v>0</v>
      </c>
      <c r="O160" s="115">
        <v>0</v>
      </c>
      <c r="P160" s="115">
        <v>0</v>
      </c>
      <c r="Q160" s="115">
        <v>0</v>
      </c>
      <c r="R160" s="115">
        <v>0</v>
      </c>
      <c r="S160" s="115">
        <v>0</v>
      </c>
      <c r="T160" s="115">
        <v>0</v>
      </c>
      <c r="U160" s="115">
        <v>0</v>
      </c>
      <c r="V160" s="115">
        <v>5610</v>
      </c>
    </row>
    <row r="161" spans="1:22" x14ac:dyDescent="0.3">
      <c r="A161" s="112">
        <v>3032</v>
      </c>
      <c r="B161" s="108" t="s">
        <v>422</v>
      </c>
      <c r="C161" s="114" t="s">
        <v>820</v>
      </c>
      <c r="D161" s="114" t="s">
        <v>440</v>
      </c>
      <c r="E161" s="114" t="s">
        <v>425</v>
      </c>
      <c r="F161" s="114" t="s">
        <v>426</v>
      </c>
      <c r="G161" s="114" t="s">
        <v>427</v>
      </c>
      <c r="H161" s="114" t="s">
        <v>428</v>
      </c>
      <c r="I161" s="114" t="s">
        <v>821</v>
      </c>
      <c r="J161" s="115">
        <v>6490</v>
      </c>
      <c r="K161" s="115">
        <v>6490</v>
      </c>
      <c r="L161" s="115">
        <v>6490</v>
      </c>
      <c r="M161" s="115">
        <v>0</v>
      </c>
      <c r="N161" s="115">
        <v>0</v>
      </c>
      <c r="O161" s="115">
        <v>0</v>
      </c>
      <c r="P161" s="115">
        <v>0</v>
      </c>
      <c r="Q161" s="115">
        <v>0</v>
      </c>
      <c r="R161" s="115">
        <v>0</v>
      </c>
      <c r="S161" s="115">
        <v>0</v>
      </c>
      <c r="T161" s="115">
        <v>0</v>
      </c>
      <c r="U161" s="115">
        <v>0</v>
      </c>
      <c r="V161" s="115">
        <v>19470</v>
      </c>
    </row>
    <row r="162" spans="1:22" x14ac:dyDescent="0.3">
      <c r="A162" s="112">
        <v>3033</v>
      </c>
      <c r="B162" s="108" t="s">
        <v>422</v>
      </c>
      <c r="C162" s="114" t="s">
        <v>822</v>
      </c>
      <c r="D162" s="114" t="s">
        <v>440</v>
      </c>
      <c r="E162" s="114" t="s">
        <v>425</v>
      </c>
      <c r="F162" s="114" t="s">
        <v>426</v>
      </c>
      <c r="G162" s="114" t="s">
        <v>427</v>
      </c>
      <c r="H162" s="114" t="s">
        <v>428</v>
      </c>
      <c r="I162" s="114" t="s">
        <v>823</v>
      </c>
      <c r="J162" s="115">
        <v>1870</v>
      </c>
      <c r="K162" s="115">
        <v>1870</v>
      </c>
      <c r="L162" s="115">
        <v>1870</v>
      </c>
      <c r="M162" s="115">
        <v>0</v>
      </c>
      <c r="N162" s="115">
        <v>0</v>
      </c>
      <c r="O162" s="115">
        <v>0</v>
      </c>
      <c r="P162" s="115">
        <v>0</v>
      </c>
      <c r="Q162" s="115">
        <v>0</v>
      </c>
      <c r="R162" s="115">
        <v>0</v>
      </c>
      <c r="S162" s="115">
        <v>0</v>
      </c>
      <c r="T162" s="115">
        <v>0</v>
      </c>
      <c r="U162" s="115">
        <v>0</v>
      </c>
      <c r="V162" s="115">
        <v>5610</v>
      </c>
    </row>
    <row r="163" spans="1:22" x14ac:dyDescent="0.3">
      <c r="A163" s="112">
        <v>3034</v>
      </c>
      <c r="B163" s="108" t="s">
        <v>422</v>
      </c>
      <c r="C163" s="114" t="s">
        <v>824</v>
      </c>
      <c r="D163" s="114" t="s">
        <v>440</v>
      </c>
      <c r="E163" s="114" t="s">
        <v>425</v>
      </c>
      <c r="F163" s="114" t="s">
        <v>426</v>
      </c>
      <c r="G163" s="114" t="s">
        <v>427</v>
      </c>
      <c r="H163" s="114" t="s">
        <v>428</v>
      </c>
      <c r="I163" s="114" t="s">
        <v>825</v>
      </c>
      <c r="J163" s="115">
        <v>1100</v>
      </c>
      <c r="K163" s="115">
        <v>1100</v>
      </c>
      <c r="L163" s="115">
        <v>1100</v>
      </c>
      <c r="M163" s="115">
        <v>0</v>
      </c>
      <c r="N163" s="115">
        <v>0</v>
      </c>
      <c r="O163" s="115">
        <v>0</v>
      </c>
      <c r="P163" s="115">
        <v>0</v>
      </c>
      <c r="Q163" s="115">
        <v>0</v>
      </c>
      <c r="R163" s="115">
        <v>0</v>
      </c>
      <c r="S163" s="115">
        <v>0</v>
      </c>
      <c r="T163" s="115">
        <v>0</v>
      </c>
      <c r="U163" s="115">
        <v>0</v>
      </c>
      <c r="V163" s="115">
        <v>3300</v>
      </c>
    </row>
    <row r="164" spans="1:22" x14ac:dyDescent="0.3">
      <c r="A164" s="112">
        <v>3035</v>
      </c>
      <c r="B164" s="108" t="s">
        <v>422</v>
      </c>
      <c r="C164" s="114" t="s">
        <v>826</v>
      </c>
      <c r="D164" s="114" t="s">
        <v>440</v>
      </c>
      <c r="E164" s="114" t="s">
        <v>425</v>
      </c>
      <c r="F164" s="114" t="s">
        <v>426</v>
      </c>
      <c r="G164" s="114" t="s">
        <v>427</v>
      </c>
      <c r="H164" s="114" t="s">
        <v>428</v>
      </c>
      <c r="I164" s="114" t="s">
        <v>827</v>
      </c>
      <c r="J164" s="115">
        <v>6930</v>
      </c>
      <c r="K164" s="115">
        <v>6930</v>
      </c>
      <c r="L164" s="115">
        <v>6930</v>
      </c>
      <c r="M164" s="115">
        <v>0</v>
      </c>
      <c r="N164" s="115">
        <v>0</v>
      </c>
      <c r="O164" s="115">
        <v>0</v>
      </c>
      <c r="P164" s="115">
        <v>0</v>
      </c>
      <c r="Q164" s="115">
        <v>0</v>
      </c>
      <c r="R164" s="115">
        <v>0</v>
      </c>
      <c r="S164" s="115">
        <v>0</v>
      </c>
      <c r="T164" s="115">
        <v>0</v>
      </c>
      <c r="U164" s="115">
        <v>0</v>
      </c>
      <c r="V164" s="115">
        <v>20790</v>
      </c>
    </row>
    <row r="165" spans="1:22" x14ac:dyDescent="0.3">
      <c r="A165" s="112">
        <v>3037</v>
      </c>
      <c r="B165" s="108" t="s">
        <v>422</v>
      </c>
      <c r="C165" s="114" t="s">
        <v>829</v>
      </c>
      <c r="D165" s="114" t="s">
        <v>440</v>
      </c>
      <c r="E165" s="114" t="s">
        <v>425</v>
      </c>
      <c r="F165" s="114" t="s">
        <v>426</v>
      </c>
      <c r="G165" s="114" t="s">
        <v>427</v>
      </c>
      <c r="H165" s="114" t="s">
        <v>428</v>
      </c>
      <c r="I165" s="114" t="s">
        <v>830</v>
      </c>
      <c r="J165" s="115">
        <v>1980</v>
      </c>
      <c r="K165" s="115">
        <v>1980</v>
      </c>
      <c r="L165" s="115">
        <v>1980</v>
      </c>
      <c r="M165" s="115">
        <v>0</v>
      </c>
      <c r="N165" s="115">
        <v>0</v>
      </c>
      <c r="O165" s="115">
        <v>0</v>
      </c>
      <c r="P165" s="115">
        <v>0</v>
      </c>
      <c r="Q165" s="115">
        <v>0</v>
      </c>
      <c r="R165" s="115">
        <v>0</v>
      </c>
      <c r="S165" s="115">
        <v>0</v>
      </c>
      <c r="T165" s="115">
        <v>0</v>
      </c>
      <c r="U165" s="115">
        <v>0</v>
      </c>
      <c r="V165" s="115">
        <v>5940</v>
      </c>
    </row>
    <row r="166" spans="1:22" x14ac:dyDescent="0.3">
      <c r="A166" s="112">
        <v>3042</v>
      </c>
      <c r="B166" s="108" t="s">
        <v>422</v>
      </c>
      <c r="C166" s="114" t="s">
        <v>831</v>
      </c>
      <c r="D166" s="114" t="s">
        <v>440</v>
      </c>
      <c r="E166" s="114" t="s">
        <v>425</v>
      </c>
      <c r="F166" s="114" t="s">
        <v>426</v>
      </c>
      <c r="G166" s="114" t="s">
        <v>427</v>
      </c>
      <c r="H166" s="114" t="s">
        <v>428</v>
      </c>
      <c r="I166" s="114" t="s">
        <v>832</v>
      </c>
      <c r="J166" s="115">
        <v>440</v>
      </c>
      <c r="K166" s="115">
        <v>440</v>
      </c>
      <c r="L166" s="115">
        <v>440</v>
      </c>
      <c r="M166" s="115">
        <v>0</v>
      </c>
      <c r="N166" s="115">
        <v>0</v>
      </c>
      <c r="O166" s="115">
        <v>0</v>
      </c>
      <c r="P166" s="115">
        <v>0</v>
      </c>
      <c r="Q166" s="115">
        <v>0</v>
      </c>
      <c r="R166" s="115">
        <v>0</v>
      </c>
      <c r="S166" s="115">
        <v>0</v>
      </c>
      <c r="T166" s="115">
        <v>0</v>
      </c>
      <c r="U166" s="115">
        <v>0</v>
      </c>
      <c r="V166" s="115">
        <v>1320</v>
      </c>
    </row>
    <row r="167" spans="1:22" x14ac:dyDescent="0.3">
      <c r="A167" s="112">
        <v>3043</v>
      </c>
      <c r="B167" s="108" t="s">
        <v>422</v>
      </c>
      <c r="C167" s="114" t="s">
        <v>833</v>
      </c>
      <c r="D167" s="114" t="s">
        <v>440</v>
      </c>
      <c r="E167" s="114" t="s">
        <v>425</v>
      </c>
      <c r="F167" s="114" t="s">
        <v>426</v>
      </c>
      <c r="G167" s="114" t="s">
        <v>427</v>
      </c>
      <c r="H167" s="114" t="s">
        <v>428</v>
      </c>
      <c r="I167" s="114" t="s">
        <v>834</v>
      </c>
      <c r="J167" s="115">
        <v>2640</v>
      </c>
      <c r="K167" s="115">
        <v>2640</v>
      </c>
      <c r="L167" s="115">
        <v>2640</v>
      </c>
      <c r="M167" s="115">
        <v>0</v>
      </c>
      <c r="N167" s="115">
        <v>0</v>
      </c>
      <c r="O167" s="115">
        <v>0</v>
      </c>
      <c r="P167" s="115">
        <v>0</v>
      </c>
      <c r="Q167" s="115">
        <v>0</v>
      </c>
      <c r="R167" s="115">
        <v>0</v>
      </c>
      <c r="S167" s="115">
        <v>0</v>
      </c>
      <c r="T167" s="115">
        <v>0</v>
      </c>
      <c r="U167" s="115">
        <v>0</v>
      </c>
      <c r="V167" s="115">
        <v>7920</v>
      </c>
    </row>
    <row r="168" spans="1:22" x14ac:dyDescent="0.3">
      <c r="A168" s="112">
        <v>3049</v>
      </c>
      <c r="B168" s="108" t="s">
        <v>422</v>
      </c>
      <c r="C168" s="114" t="s">
        <v>835</v>
      </c>
      <c r="D168" s="114" t="s">
        <v>440</v>
      </c>
      <c r="E168" s="114" t="s">
        <v>425</v>
      </c>
      <c r="F168" s="114" t="s">
        <v>426</v>
      </c>
      <c r="G168" s="114" t="s">
        <v>427</v>
      </c>
      <c r="H168" s="114" t="s">
        <v>428</v>
      </c>
      <c r="I168" s="114" t="s">
        <v>836</v>
      </c>
      <c r="J168" s="115">
        <v>3300</v>
      </c>
      <c r="K168" s="115">
        <v>3300</v>
      </c>
      <c r="L168" s="115">
        <v>3300</v>
      </c>
      <c r="M168" s="115">
        <v>0</v>
      </c>
      <c r="N168" s="115">
        <v>0</v>
      </c>
      <c r="O168" s="115">
        <v>0</v>
      </c>
      <c r="P168" s="115">
        <v>0</v>
      </c>
      <c r="Q168" s="115">
        <v>0</v>
      </c>
      <c r="R168" s="115">
        <v>0</v>
      </c>
      <c r="S168" s="115">
        <v>0</v>
      </c>
      <c r="T168" s="115">
        <v>0</v>
      </c>
      <c r="U168" s="115">
        <v>0</v>
      </c>
      <c r="V168" s="115">
        <v>9900</v>
      </c>
    </row>
    <row r="169" spans="1:22" x14ac:dyDescent="0.3">
      <c r="A169" s="112">
        <v>3050</v>
      </c>
      <c r="B169" s="108" t="s">
        <v>422</v>
      </c>
      <c r="C169" s="114" t="s">
        <v>837</v>
      </c>
      <c r="D169" s="114" t="s">
        <v>440</v>
      </c>
      <c r="E169" s="114" t="s">
        <v>425</v>
      </c>
      <c r="F169" s="114" t="s">
        <v>426</v>
      </c>
      <c r="G169" s="114" t="s">
        <v>427</v>
      </c>
      <c r="H169" s="114" t="s">
        <v>428</v>
      </c>
      <c r="I169" s="114" t="s">
        <v>838</v>
      </c>
      <c r="J169" s="115">
        <v>6380</v>
      </c>
      <c r="K169" s="115">
        <v>6380</v>
      </c>
      <c r="L169" s="115">
        <v>6380</v>
      </c>
      <c r="M169" s="115">
        <v>0</v>
      </c>
      <c r="N169" s="115">
        <v>0</v>
      </c>
      <c r="O169" s="115">
        <v>0</v>
      </c>
      <c r="P169" s="115">
        <v>0</v>
      </c>
      <c r="Q169" s="115">
        <v>0</v>
      </c>
      <c r="R169" s="115">
        <v>0</v>
      </c>
      <c r="S169" s="115">
        <v>0</v>
      </c>
      <c r="T169" s="115">
        <v>0</v>
      </c>
      <c r="U169" s="115">
        <v>0</v>
      </c>
      <c r="V169" s="115">
        <v>19140</v>
      </c>
    </row>
    <row r="170" spans="1:22" x14ac:dyDescent="0.3">
      <c r="A170" s="112">
        <v>3052</v>
      </c>
      <c r="B170" s="108" t="s">
        <v>422</v>
      </c>
      <c r="C170" s="114" t="s">
        <v>840</v>
      </c>
      <c r="D170" s="114" t="s">
        <v>440</v>
      </c>
      <c r="E170" s="114" t="s">
        <v>425</v>
      </c>
      <c r="F170" s="114" t="s">
        <v>426</v>
      </c>
      <c r="G170" s="114" t="s">
        <v>427</v>
      </c>
      <c r="H170" s="114" t="s">
        <v>428</v>
      </c>
      <c r="I170" s="114" t="s">
        <v>841</v>
      </c>
      <c r="J170" s="115">
        <v>5280</v>
      </c>
      <c r="K170" s="115">
        <v>5280</v>
      </c>
      <c r="L170" s="115">
        <v>5280</v>
      </c>
      <c r="M170" s="115">
        <v>0</v>
      </c>
      <c r="N170" s="115">
        <v>0</v>
      </c>
      <c r="O170" s="115">
        <v>0</v>
      </c>
      <c r="P170" s="115">
        <v>0</v>
      </c>
      <c r="Q170" s="115">
        <v>0</v>
      </c>
      <c r="R170" s="115">
        <v>0</v>
      </c>
      <c r="S170" s="115">
        <v>0</v>
      </c>
      <c r="T170" s="115">
        <v>0</v>
      </c>
      <c r="U170" s="115">
        <v>0</v>
      </c>
      <c r="V170" s="115">
        <v>15840</v>
      </c>
    </row>
    <row r="171" spans="1:22" x14ac:dyDescent="0.3">
      <c r="A171" s="112">
        <v>3053</v>
      </c>
      <c r="B171" s="108" t="s">
        <v>422</v>
      </c>
      <c r="C171" s="114" t="s">
        <v>842</v>
      </c>
      <c r="D171" s="114" t="s">
        <v>440</v>
      </c>
      <c r="E171" s="114" t="s">
        <v>425</v>
      </c>
      <c r="F171" s="114" t="s">
        <v>426</v>
      </c>
      <c r="G171" s="114" t="s">
        <v>427</v>
      </c>
      <c r="H171" s="114" t="s">
        <v>428</v>
      </c>
      <c r="I171" s="114" t="s">
        <v>843</v>
      </c>
      <c r="J171" s="115">
        <v>2420</v>
      </c>
      <c r="K171" s="115">
        <v>2420</v>
      </c>
      <c r="L171" s="115">
        <v>2420</v>
      </c>
      <c r="M171" s="115">
        <v>0</v>
      </c>
      <c r="N171" s="115">
        <v>0</v>
      </c>
      <c r="O171" s="115">
        <v>0</v>
      </c>
      <c r="P171" s="115">
        <v>0</v>
      </c>
      <c r="Q171" s="115">
        <v>0</v>
      </c>
      <c r="R171" s="115">
        <v>0</v>
      </c>
      <c r="S171" s="115">
        <v>0</v>
      </c>
      <c r="T171" s="115">
        <v>0</v>
      </c>
      <c r="U171" s="115">
        <v>0</v>
      </c>
      <c r="V171" s="115">
        <v>7260</v>
      </c>
    </row>
    <row r="172" spans="1:22" x14ac:dyDescent="0.3">
      <c r="A172" s="112">
        <v>3054</v>
      </c>
      <c r="B172" s="108" t="s">
        <v>422</v>
      </c>
      <c r="C172" s="114" t="s">
        <v>844</v>
      </c>
      <c r="D172" s="114" t="s">
        <v>440</v>
      </c>
      <c r="E172" s="114" t="s">
        <v>425</v>
      </c>
      <c r="F172" s="114" t="s">
        <v>426</v>
      </c>
      <c r="G172" s="114" t="s">
        <v>427</v>
      </c>
      <c r="H172" s="114" t="s">
        <v>428</v>
      </c>
      <c r="I172" s="114" t="s">
        <v>845</v>
      </c>
      <c r="J172" s="115">
        <v>880</v>
      </c>
      <c r="K172" s="115">
        <v>880</v>
      </c>
      <c r="L172" s="115">
        <v>880</v>
      </c>
      <c r="M172" s="115">
        <v>0</v>
      </c>
      <c r="N172" s="115">
        <v>0</v>
      </c>
      <c r="O172" s="115">
        <v>0</v>
      </c>
      <c r="P172" s="115">
        <v>0</v>
      </c>
      <c r="Q172" s="115">
        <v>0</v>
      </c>
      <c r="R172" s="115">
        <v>0</v>
      </c>
      <c r="S172" s="115">
        <v>0</v>
      </c>
      <c r="T172" s="115">
        <v>0</v>
      </c>
      <c r="U172" s="115">
        <v>0</v>
      </c>
      <c r="V172" s="115">
        <v>2640</v>
      </c>
    </row>
    <row r="173" spans="1:22" x14ac:dyDescent="0.3">
      <c r="A173" s="112">
        <v>3055</v>
      </c>
      <c r="B173" s="108" t="s">
        <v>422</v>
      </c>
      <c r="C173" s="114" t="s">
        <v>846</v>
      </c>
      <c r="D173" s="114" t="s">
        <v>440</v>
      </c>
      <c r="E173" s="114" t="s">
        <v>425</v>
      </c>
      <c r="F173" s="114" t="s">
        <v>426</v>
      </c>
      <c r="G173" s="114" t="s">
        <v>427</v>
      </c>
      <c r="H173" s="114" t="s">
        <v>428</v>
      </c>
      <c r="I173" s="114" t="s">
        <v>847</v>
      </c>
      <c r="J173" s="115">
        <v>5280</v>
      </c>
      <c r="K173" s="115">
        <v>5280</v>
      </c>
      <c r="L173" s="115">
        <v>5280</v>
      </c>
      <c r="M173" s="115">
        <v>0</v>
      </c>
      <c r="N173" s="115">
        <v>0</v>
      </c>
      <c r="O173" s="115">
        <v>0</v>
      </c>
      <c r="P173" s="115">
        <v>0</v>
      </c>
      <c r="Q173" s="115">
        <v>0</v>
      </c>
      <c r="R173" s="115">
        <v>0</v>
      </c>
      <c r="S173" s="115">
        <v>0</v>
      </c>
      <c r="T173" s="115">
        <v>0</v>
      </c>
      <c r="U173" s="115">
        <v>0</v>
      </c>
      <c r="V173" s="115">
        <v>15840</v>
      </c>
    </row>
    <row r="174" spans="1:22" x14ac:dyDescent="0.3">
      <c r="A174" s="112">
        <v>3057</v>
      </c>
      <c r="B174" s="108" t="s">
        <v>422</v>
      </c>
      <c r="C174" s="114" t="s">
        <v>849</v>
      </c>
      <c r="D174" s="114" t="s">
        <v>440</v>
      </c>
      <c r="E174" s="114" t="s">
        <v>425</v>
      </c>
      <c r="F174" s="114" t="s">
        <v>426</v>
      </c>
      <c r="G174" s="114" t="s">
        <v>427</v>
      </c>
      <c r="H174" s="114" t="s">
        <v>428</v>
      </c>
      <c r="I174" s="114" t="s">
        <v>850</v>
      </c>
      <c r="J174" s="115">
        <v>2860</v>
      </c>
      <c r="K174" s="115">
        <v>2860</v>
      </c>
      <c r="L174" s="115">
        <v>2860</v>
      </c>
      <c r="M174" s="115">
        <v>0</v>
      </c>
      <c r="N174" s="115">
        <v>0</v>
      </c>
      <c r="O174" s="115">
        <v>0</v>
      </c>
      <c r="P174" s="115">
        <v>0</v>
      </c>
      <c r="Q174" s="115">
        <v>0</v>
      </c>
      <c r="R174" s="115">
        <v>0</v>
      </c>
      <c r="S174" s="115">
        <v>0</v>
      </c>
      <c r="T174" s="115">
        <v>0</v>
      </c>
      <c r="U174" s="115">
        <v>0</v>
      </c>
      <c r="V174" s="115">
        <v>8580</v>
      </c>
    </row>
    <row r="175" spans="1:22" x14ac:dyDescent="0.3">
      <c r="A175" s="112">
        <v>3059</v>
      </c>
      <c r="B175" s="108" t="s">
        <v>422</v>
      </c>
      <c r="C175" s="114" t="s">
        <v>851</v>
      </c>
      <c r="D175" s="114" t="s">
        <v>440</v>
      </c>
      <c r="E175" s="114" t="s">
        <v>425</v>
      </c>
      <c r="F175" s="114" t="s">
        <v>426</v>
      </c>
      <c r="G175" s="114" t="s">
        <v>427</v>
      </c>
      <c r="H175" s="114" t="s">
        <v>428</v>
      </c>
      <c r="I175" s="114" t="s">
        <v>852</v>
      </c>
      <c r="J175" s="115">
        <v>1870</v>
      </c>
      <c r="K175" s="115">
        <v>1870</v>
      </c>
      <c r="L175" s="115">
        <v>1870</v>
      </c>
      <c r="M175" s="115">
        <v>0</v>
      </c>
      <c r="N175" s="115">
        <v>0</v>
      </c>
      <c r="O175" s="115">
        <v>0</v>
      </c>
      <c r="P175" s="115">
        <v>0</v>
      </c>
      <c r="Q175" s="115">
        <v>0</v>
      </c>
      <c r="R175" s="115">
        <v>0</v>
      </c>
      <c r="S175" s="115">
        <v>0</v>
      </c>
      <c r="T175" s="115">
        <v>0</v>
      </c>
      <c r="U175" s="115">
        <v>0</v>
      </c>
      <c r="V175" s="115">
        <v>5610</v>
      </c>
    </row>
    <row r="176" spans="1:22" x14ac:dyDescent="0.3">
      <c r="A176" s="112">
        <v>3061</v>
      </c>
      <c r="B176" s="108" t="s">
        <v>422</v>
      </c>
      <c r="C176" s="114" t="s">
        <v>854</v>
      </c>
      <c r="D176" s="114" t="s">
        <v>434</v>
      </c>
      <c r="E176" s="114" t="s">
        <v>425</v>
      </c>
      <c r="F176" s="114" t="s">
        <v>426</v>
      </c>
      <c r="G176" s="114" t="s">
        <v>427</v>
      </c>
      <c r="H176" s="114" t="s">
        <v>428</v>
      </c>
      <c r="I176" s="114" t="s">
        <v>855</v>
      </c>
      <c r="J176" s="115">
        <v>880</v>
      </c>
      <c r="K176" s="115">
        <v>880</v>
      </c>
      <c r="L176" s="115">
        <v>880</v>
      </c>
      <c r="M176" s="115">
        <v>0</v>
      </c>
      <c r="N176" s="115">
        <v>0</v>
      </c>
      <c r="O176" s="115">
        <v>0</v>
      </c>
      <c r="P176" s="115">
        <v>0</v>
      </c>
      <c r="Q176" s="115">
        <v>0</v>
      </c>
      <c r="R176" s="115">
        <v>0</v>
      </c>
      <c r="S176" s="115">
        <v>0</v>
      </c>
      <c r="T176" s="115">
        <v>0</v>
      </c>
      <c r="U176" s="115">
        <v>0</v>
      </c>
      <c r="V176" s="115">
        <v>2640</v>
      </c>
    </row>
    <row r="177" spans="1:22" x14ac:dyDescent="0.3">
      <c r="A177" s="112">
        <v>3062</v>
      </c>
      <c r="B177" s="108" t="s">
        <v>422</v>
      </c>
      <c r="C177" s="114" t="s">
        <v>857</v>
      </c>
      <c r="D177" s="114" t="s">
        <v>440</v>
      </c>
      <c r="E177" s="114" t="s">
        <v>425</v>
      </c>
      <c r="F177" s="114" t="s">
        <v>426</v>
      </c>
      <c r="G177" s="114" t="s">
        <v>427</v>
      </c>
      <c r="H177" s="114" t="s">
        <v>428</v>
      </c>
      <c r="I177" s="114" t="s">
        <v>858</v>
      </c>
      <c r="J177" s="115">
        <v>3410</v>
      </c>
      <c r="K177" s="115">
        <v>3410</v>
      </c>
      <c r="L177" s="115">
        <v>3410</v>
      </c>
      <c r="M177" s="115">
        <v>0</v>
      </c>
      <c r="N177" s="115">
        <v>0</v>
      </c>
      <c r="O177" s="115">
        <v>0</v>
      </c>
      <c r="P177" s="115">
        <v>0</v>
      </c>
      <c r="Q177" s="115">
        <v>0</v>
      </c>
      <c r="R177" s="115">
        <v>0</v>
      </c>
      <c r="S177" s="115">
        <v>0</v>
      </c>
      <c r="T177" s="115">
        <v>0</v>
      </c>
      <c r="U177" s="115">
        <v>0</v>
      </c>
      <c r="V177" s="115">
        <v>10230</v>
      </c>
    </row>
    <row r="178" spans="1:22" x14ac:dyDescent="0.3">
      <c r="A178" s="112">
        <v>3067</v>
      </c>
      <c r="B178" s="108" t="s">
        <v>422</v>
      </c>
      <c r="C178" s="114" t="s">
        <v>859</v>
      </c>
      <c r="D178" s="114" t="s">
        <v>434</v>
      </c>
      <c r="E178" s="114" t="s">
        <v>425</v>
      </c>
      <c r="F178" s="114" t="s">
        <v>426</v>
      </c>
      <c r="G178" s="114" t="s">
        <v>427</v>
      </c>
      <c r="H178" s="114" t="s">
        <v>428</v>
      </c>
      <c r="I178" s="114" t="s">
        <v>860</v>
      </c>
      <c r="J178" s="115">
        <v>3520</v>
      </c>
      <c r="K178" s="115">
        <v>3520</v>
      </c>
      <c r="L178" s="115">
        <v>3520</v>
      </c>
      <c r="M178" s="115">
        <v>0</v>
      </c>
      <c r="N178" s="115">
        <v>0</v>
      </c>
      <c r="O178" s="115">
        <v>0</v>
      </c>
      <c r="P178" s="115">
        <v>0</v>
      </c>
      <c r="Q178" s="115">
        <v>0</v>
      </c>
      <c r="R178" s="115">
        <v>0</v>
      </c>
      <c r="S178" s="115">
        <v>0</v>
      </c>
      <c r="T178" s="115">
        <v>0</v>
      </c>
      <c r="U178" s="115">
        <v>0</v>
      </c>
      <c r="V178" s="115">
        <v>10560</v>
      </c>
    </row>
    <row r="179" spans="1:22" x14ac:dyDescent="0.3">
      <c r="A179" s="112">
        <v>3069</v>
      </c>
      <c r="B179" s="108" t="s">
        <v>422</v>
      </c>
      <c r="C179" s="114" t="s">
        <v>861</v>
      </c>
      <c r="D179" s="114" t="s">
        <v>434</v>
      </c>
      <c r="E179" s="114" t="s">
        <v>425</v>
      </c>
      <c r="F179" s="114" t="s">
        <v>426</v>
      </c>
      <c r="G179" s="114" t="s">
        <v>427</v>
      </c>
      <c r="H179" s="114" t="s">
        <v>428</v>
      </c>
      <c r="I179" s="114" t="s">
        <v>862</v>
      </c>
      <c r="J179" s="115">
        <v>1650</v>
      </c>
      <c r="K179" s="115">
        <v>1650</v>
      </c>
      <c r="L179" s="115">
        <v>1650</v>
      </c>
      <c r="M179" s="115">
        <v>0</v>
      </c>
      <c r="N179" s="115">
        <v>0</v>
      </c>
      <c r="O179" s="115">
        <v>0</v>
      </c>
      <c r="P179" s="115">
        <v>0</v>
      </c>
      <c r="Q179" s="115">
        <v>0</v>
      </c>
      <c r="R179" s="115">
        <v>0</v>
      </c>
      <c r="S179" s="115">
        <v>0</v>
      </c>
      <c r="T179" s="115">
        <v>0</v>
      </c>
      <c r="U179" s="115">
        <v>0</v>
      </c>
      <c r="V179" s="115">
        <v>4950</v>
      </c>
    </row>
    <row r="180" spans="1:22" x14ac:dyDescent="0.3">
      <c r="A180" s="112">
        <v>3072</v>
      </c>
      <c r="B180" s="108" t="s">
        <v>422</v>
      </c>
      <c r="C180" s="114" t="s">
        <v>863</v>
      </c>
      <c r="D180" s="114" t="s">
        <v>434</v>
      </c>
      <c r="E180" s="114" t="s">
        <v>425</v>
      </c>
      <c r="F180" s="114" t="s">
        <v>426</v>
      </c>
      <c r="G180" s="114" t="s">
        <v>427</v>
      </c>
      <c r="H180" s="114" t="s">
        <v>428</v>
      </c>
      <c r="I180" s="114" t="s">
        <v>864</v>
      </c>
      <c r="J180" s="115">
        <v>4400</v>
      </c>
      <c r="K180" s="115">
        <v>4400</v>
      </c>
      <c r="L180" s="115">
        <v>4400</v>
      </c>
      <c r="M180" s="115">
        <v>0</v>
      </c>
      <c r="N180" s="115">
        <v>0</v>
      </c>
      <c r="O180" s="115">
        <v>0</v>
      </c>
      <c r="P180" s="115">
        <v>0</v>
      </c>
      <c r="Q180" s="115">
        <v>0</v>
      </c>
      <c r="R180" s="115">
        <v>0</v>
      </c>
      <c r="S180" s="115">
        <v>0</v>
      </c>
      <c r="T180" s="115">
        <v>0</v>
      </c>
      <c r="U180" s="115">
        <v>0</v>
      </c>
      <c r="V180" s="115">
        <v>13200</v>
      </c>
    </row>
    <row r="181" spans="1:22" x14ac:dyDescent="0.3">
      <c r="A181" s="112">
        <v>3073</v>
      </c>
      <c r="B181" s="108" t="s">
        <v>422</v>
      </c>
      <c r="C181" s="114" t="s">
        <v>866</v>
      </c>
      <c r="D181" s="114" t="s">
        <v>434</v>
      </c>
      <c r="E181" s="114" t="s">
        <v>425</v>
      </c>
      <c r="F181" s="114" t="s">
        <v>426</v>
      </c>
      <c r="G181" s="114" t="s">
        <v>427</v>
      </c>
      <c r="H181" s="114" t="s">
        <v>428</v>
      </c>
      <c r="I181" s="114" t="s">
        <v>867</v>
      </c>
      <c r="J181" s="115">
        <v>1650</v>
      </c>
      <c r="K181" s="115">
        <v>1650</v>
      </c>
      <c r="L181" s="115">
        <v>1650</v>
      </c>
      <c r="M181" s="115">
        <v>0</v>
      </c>
      <c r="N181" s="115">
        <v>0</v>
      </c>
      <c r="O181" s="115">
        <v>0</v>
      </c>
      <c r="P181" s="115">
        <v>0</v>
      </c>
      <c r="Q181" s="115">
        <v>0</v>
      </c>
      <c r="R181" s="115">
        <v>0</v>
      </c>
      <c r="S181" s="115">
        <v>0</v>
      </c>
      <c r="T181" s="115">
        <v>0</v>
      </c>
      <c r="U181" s="115">
        <v>0</v>
      </c>
      <c r="V181" s="115">
        <v>4950</v>
      </c>
    </row>
    <row r="182" spans="1:22" x14ac:dyDescent="0.3">
      <c r="A182" s="112">
        <v>3081</v>
      </c>
      <c r="B182" s="108" t="s">
        <v>422</v>
      </c>
      <c r="C182" s="114" t="s">
        <v>868</v>
      </c>
      <c r="D182" s="114" t="s">
        <v>434</v>
      </c>
      <c r="E182" s="114" t="s">
        <v>425</v>
      </c>
      <c r="F182" s="114" t="s">
        <v>426</v>
      </c>
      <c r="G182" s="114" t="s">
        <v>427</v>
      </c>
      <c r="H182" s="114" t="s">
        <v>428</v>
      </c>
      <c r="I182" s="114" t="s">
        <v>869</v>
      </c>
      <c r="J182" s="115">
        <v>990</v>
      </c>
      <c r="K182" s="115">
        <v>990</v>
      </c>
      <c r="L182" s="115">
        <v>990</v>
      </c>
      <c r="M182" s="115">
        <v>0</v>
      </c>
      <c r="N182" s="115">
        <v>0</v>
      </c>
      <c r="O182" s="115">
        <v>0</v>
      </c>
      <c r="P182" s="115">
        <v>0</v>
      </c>
      <c r="Q182" s="115">
        <v>0</v>
      </c>
      <c r="R182" s="115">
        <v>0</v>
      </c>
      <c r="S182" s="115">
        <v>0</v>
      </c>
      <c r="T182" s="115">
        <v>0</v>
      </c>
      <c r="U182" s="115">
        <v>0</v>
      </c>
      <c r="V182" s="115">
        <v>2970</v>
      </c>
    </row>
    <row r="183" spans="1:22" x14ac:dyDescent="0.3">
      <c r="A183" s="112">
        <v>3082</v>
      </c>
      <c r="B183" s="108" t="s">
        <v>422</v>
      </c>
      <c r="C183" s="114" t="s">
        <v>871</v>
      </c>
      <c r="D183" s="114" t="s">
        <v>440</v>
      </c>
      <c r="E183" s="114" t="s">
        <v>425</v>
      </c>
      <c r="F183" s="114" t="s">
        <v>426</v>
      </c>
      <c r="G183" s="114" t="s">
        <v>427</v>
      </c>
      <c r="H183" s="114" t="s">
        <v>428</v>
      </c>
      <c r="I183" s="114" t="s">
        <v>872</v>
      </c>
      <c r="J183" s="115">
        <v>550</v>
      </c>
      <c r="K183" s="115">
        <v>550</v>
      </c>
      <c r="L183" s="115">
        <v>550</v>
      </c>
      <c r="M183" s="115">
        <v>0</v>
      </c>
      <c r="N183" s="115">
        <v>0</v>
      </c>
      <c r="O183" s="115">
        <v>0</v>
      </c>
      <c r="P183" s="115">
        <v>0</v>
      </c>
      <c r="Q183" s="115">
        <v>0</v>
      </c>
      <c r="R183" s="115">
        <v>0</v>
      </c>
      <c r="S183" s="115">
        <v>0</v>
      </c>
      <c r="T183" s="115">
        <v>0</v>
      </c>
      <c r="U183" s="115">
        <v>0</v>
      </c>
      <c r="V183" s="115">
        <v>1650</v>
      </c>
    </row>
    <row r="184" spans="1:22" x14ac:dyDescent="0.3">
      <c r="A184" s="112">
        <v>3083</v>
      </c>
      <c r="B184" s="108" t="s">
        <v>422</v>
      </c>
      <c r="C184" s="114" t="s">
        <v>873</v>
      </c>
      <c r="D184" s="114" t="s">
        <v>434</v>
      </c>
      <c r="E184" s="114" t="s">
        <v>425</v>
      </c>
      <c r="F184" s="114" t="s">
        <v>426</v>
      </c>
      <c r="G184" s="114" t="s">
        <v>427</v>
      </c>
      <c r="H184" s="114" t="s">
        <v>428</v>
      </c>
      <c r="I184" s="114" t="s">
        <v>874</v>
      </c>
      <c r="J184" s="115">
        <v>1870</v>
      </c>
      <c r="K184" s="115">
        <v>1870</v>
      </c>
      <c r="L184" s="115">
        <v>1870</v>
      </c>
      <c r="M184" s="115">
        <v>0</v>
      </c>
      <c r="N184" s="115">
        <v>0</v>
      </c>
      <c r="O184" s="115">
        <v>0</v>
      </c>
      <c r="P184" s="115">
        <v>0</v>
      </c>
      <c r="Q184" s="115">
        <v>0</v>
      </c>
      <c r="R184" s="115">
        <v>0</v>
      </c>
      <c r="S184" s="115">
        <v>0</v>
      </c>
      <c r="T184" s="115">
        <v>0</v>
      </c>
      <c r="U184" s="115">
        <v>0</v>
      </c>
      <c r="V184" s="115">
        <v>5610</v>
      </c>
    </row>
    <row r="185" spans="1:22" x14ac:dyDescent="0.3">
      <c r="A185" s="112">
        <v>3084</v>
      </c>
      <c r="B185" s="108" t="s">
        <v>422</v>
      </c>
      <c r="C185" s="114" t="s">
        <v>875</v>
      </c>
      <c r="D185" s="114" t="s">
        <v>440</v>
      </c>
      <c r="E185" s="114" t="s">
        <v>425</v>
      </c>
      <c r="F185" s="114" t="s">
        <v>426</v>
      </c>
      <c r="G185" s="114" t="s">
        <v>427</v>
      </c>
      <c r="H185" s="114" t="s">
        <v>428</v>
      </c>
      <c r="I185" s="114" t="s">
        <v>876</v>
      </c>
      <c r="J185" s="115">
        <v>1760</v>
      </c>
      <c r="K185" s="115">
        <v>1760</v>
      </c>
      <c r="L185" s="115">
        <v>1760</v>
      </c>
      <c r="M185" s="115">
        <v>0</v>
      </c>
      <c r="N185" s="115">
        <v>0</v>
      </c>
      <c r="O185" s="115">
        <v>0</v>
      </c>
      <c r="P185" s="115">
        <v>0</v>
      </c>
      <c r="Q185" s="115">
        <v>0</v>
      </c>
      <c r="R185" s="115">
        <v>0</v>
      </c>
      <c r="S185" s="115">
        <v>0</v>
      </c>
      <c r="T185" s="115">
        <v>0</v>
      </c>
      <c r="U185" s="115">
        <v>0</v>
      </c>
      <c r="V185" s="115">
        <v>5280</v>
      </c>
    </row>
    <row r="186" spans="1:22" x14ac:dyDescent="0.3">
      <c r="A186" s="112">
        <v>3088</v>
      </c>
      <c r="B186" s="108" t="s">
        <v>422</v>
      </c>
      <c r="C186" s="114" t="s">
        <v>877</v>
      </c>
      <c r="D186" s="114" t="s">
        <v>440</v>
      </c>
      <c r="E186" s="114" t="s">
        <v>425</v>
      </c>
      <c r="F186" s="114" t="s">
        <v>426</v>
      </c>
      <c r="G186" s="114" t="s">
        <v>427</v>
      </c>
      <c r="H186" s="114" t="s">
        <v>428</v>
      </c>
      <c r="I186" s="114" t="s">
        <v>878</v>
      </c>
      <c r="J186" s="115">
        <v>2310</v>
      </c>
      <c r="K186" s="115">
        <v>2310</v>
      </c>
      <c r="L186" s="115">
        <v>2310</v>
      </c>
      <c r="M186" s="115">
        <v>0</v>
      </c>
      <c r="N186" s="115">
        <v>0</v>
      </c>
      <c r="O186" s="115">
        <v>0</v>
      </c>
      <c r="P186" s="115">
        <v>0</v>
      </c>
      <c r="Q186" s="115">
        <v>0</v>
      </c>
      <c r="R186" s="115">
        <v>0</v>
      </c>
      <c r="S186" s="115">
        <v>0</v>
      </c>
      <c r="T186" s="115">
        <v>0</v>
      </c>
      <c r="U186" s="115">
        <v>0</v>
      </c>
      <c r="V186" s="115">
        <v>6930</v>
      </c>
    </row>
    <row r="187" spans="1:22" x14ac:dyDescent="0.3">
      <c r="A187" s="112">
        <v>3089</v>
      </c>
      <c r="B187" s="108" t="s">
        <v>422</v>
      </c>
      <c r="C187" s="114" t="s">
        <v>880</v>
      </c>
      <c r="D187" s="114" t="s">
        <v>440</v>
      </c>
      <c r="E187" s="114" t="s">
        <v>425</v>
      </c>
      <c r="F187" s="114" t="s">
        <v>426</v>
      </c>
      <c r="G187" s="114" t="s">
        <v>427</v>
      </c>
      <c r="H187" s="114" t="s">
        <v>428</v>
      </c>
      <c r="I187" s="114" t="s">
        <v>881</v>
      </c>
      <c r="J187" s="115">
        <v>11330</v>
      </c>
      <c r="K187" s="115">
        <v>11330</v>
      </c>
      <c r="L187" s="115">
        <v>11330</v>
      </c>
      <c r="M187" s="115">
        <v>0</v>
      </c>
      <c r="N187" s="115">
        <v>0</v>
      </c>
      <c r="O187" s="115">
        <v>0</v>
      </c>
      <c r="P187" s="115">
        <v>0</v>
      </c>
      <c r="Q187" s="115">
        <v>0</v>
      </c>
      <c r="R187" s="115">
        <v>0</v>
      </c>
      <c r="S187" s="115">
        <v>0</v>
      </c>
      <c r="T187" s="115">
        <v>0</v>
      </c>
      <c r="U187" s="115">
        <v>0</v>
      </c>
      <c r="V187" s="115">
        <v>33990</v>
      </c>
    </row>
    <row r="188" spans="1:22" x14ac:dyDescent="0.3">
      <c r="A188" s="112">
        <v>3090</v>
      </c>
      <c r="B188" s="108" t="s">
        <v>422</v>
      </c>
      <c r="C188" s="114" t="s">
        <v>883</v>
      </c>
      <c r="D188" s="114" t="s">
        <v>434</v>
      </c>
      <c r="E188" s="114" t="s">
        <v>425</v>
      </c>
      <c r="F188" s="114" t="s">
        <v>426</v>
      </c>
      <c r="G188" s="114" t="s">
        <v>427</v>
      </c>
      <c r="H188" s="114" t="s">
        <v>428</v>
      </c>
      <c r="I188" s="114" t="s">
        <v>884</v>
      </c>
      <c r="J188" s="115">
        <v>660</v>
      </c>
      <c r="K188" s="115">
        <v>660</v>
      </c>
      <c r="L188" s="115">
        <v>660</v>
      </c>
      <c r="M188" s="115">
        <v>0</v>
      </c>
      <c r="N188" s="115">
        <v>0</v>
      </c>
      <c r="O188" s="115">
        <v>0</v>
      </c>
      <c r="P188" s="115">
        <v>0</v>
      </c>
      <c r="Q188" s="115">
        <v>0</v>
      </c>
      <c r="R188" s="115">
        <v>0</v>
      </c>
      <c r="S188" s="115">
        <v>0</v>
      </c>
      <c r="T188" s="115">
        <v>0</v>
      </c>
      <c r="U188" s="115">
        <v>0</v>
      </c>
      <c r="V188" s="115">
        <v>1980</v>
      </c>
    </row>
    <row r="189" spans="1:22" x14ac:dyDescent="0.3">
      <c r="A189" s="112">
        <v>3091</v>
      </c>
      <c r="B189" s="108" t="s">
        <v>422</v>
      </c>
      <c r="C189" s="114" t="s">
        <v>885</v>
      </c>
      <c r="D189" s="114" t="s">
        <v>434</v>
      </c>
      <c r="E189" s="114" t="s">
        <v>425</v>
      </c>
      <c r="F189" s="114" t="s">
        <v>426</v>
      </c>
      <c r="G189" s="114" t="s">
        <v>427</v>
      </c>
      <c r="H189" s="114" t="s">
        <v>428</v>
      </c>
      <c r="I189" s="114" t="s">
        <v>886</v>
      </c>
      <c r="J189" s="115">
        <v>660</v>
      </c>
      <c r="K189" s="115">
        <v>660</v>
      </c>
      <c r="L189" s="115">
        <v>660</v>
      </c>
      <c r="M189" s="115">
        <v>0</v>
      </c>
      <c r="N189" s="115">
        <v>0</v>
      </c>
      <c r="O189" s="115">
        <v>0</v>
      </c>
      <c r="P189" s="115">
        <v>0</v>
      </c>
      <c r="Q189" s="115">
        <v>0</v>
      </c>
      <c r="R189" s="115">
        <v>0</v>
      </c>
      <c r="S189" s="115">
        <v>0</v>
      </c>
      <c r="T189" s="115">
        <v>0</v>
      </c>
      <c r="U189" s="115">
        <v>0</v>
      </c>
      <c r="V189" s="115">
        <v>1980</v>
      </c>
    </row>
    <row r="190" spans="1:22" x14ac:dyDescent="0.3">
      <c r="A190" s="112">
        <v>3092</v>
      </c>
      <c r="B190" s="108" t="s">
        <v>422</v>
      </c>
      <c r="C190" s="114" t="s">
        <v>887</v>
      </c>
      <c r="D190" s="114" t="s">
        <v>434</v>
      </c>
      <c r="E190" s="114" t="s">
        <v>425</v>
      </c>
      <c r="F190" s="114" t="s">
        <v>426</v>
      </c>
      <c r="G190" s="114" t="s">
        <v>427</v>
      </c>
      <c r="H190" s="114" t="s">
        <v>428</v>
      </c>
      <c r="I190" s="114" t="s">
        <v>888</v>
      </c>
      <c r="J190" s="115">
        <v>1100</v>
      </c>
      <c r="K190" s="115">
        <v>1100</v>
      </c>
      <c r="L190" s="115">
        <v>1100</v>
      </c>
      <c r="M190" s="115">
        <v>0</v>
      </c>
      <c r="N190" s="115">
        <v>0</v>
      </c>
      <c r="O190" s="115">
        <v>0</v>
      </c>
      <c r="P190" s="115">
        <v>0</v>
      </c>
      <c r="Q190" s="115">
        <v>0</v>
      </c>
      <c r="R190" s="115">
        <v>0</v>
      </c>
      <c r="S190" s="115">
        <v>0</v>
      </c>
      <c r="T190" s="115">
        <v>0</v>
      </c>
      <c r="U190" s="115">
        <v>0</v>
      </c>
      <c r="V190" s="115">
        <v>3300</v>
      </c>
    </row>
    <row r="191" spans="1:22" x14ac:dyDescent="0.3">
      <c r="A191" s="112">
        <v>3106</v>
      </c>
      <c r="B191" s="108" t="s">
        <v>422</v>
      </c>
      <c r="C191" s="114" t="s">
        <v>889</v>
      </c>
      <c r="D191" s="114" t="s">
        <v>424</v>
      </c>
      <c r="E191" s="114" t="s">
        <v>425</v>
      </c>
      <c r="F191" s="114" t="s">
        <v>426</v>
      </c>
      <c r="G191" s="114" t="s">
        <v>427</v>
      </c>
      <c r="H191" s="114" t="s">
        <v>428</v>
      </c>
      <c r="I191" s="114" t="s">
        <v>890</v>
      </c>
      <c r="J191" s="115">
        <v>16940</v>
      </c>
      <c r="K191" s="115">
        <v>16940</v>
      </c>
      <c r="L191" s="115">
        <v>16940</v>
      </c>
      <c r="M191" s="115">
        <v>0</v>
      </c>
      <c r="N191" s="115">
        <v>0</v>
      </c>
      <c r="O191" s="115">
        <v>0</v>
      </c>
      <c r="P191" s="115">
        <v>0</v>
      </c>
      <c r="Q191" s="115">
        <v>0</v>
      </c>
      <c r="R191" s="115">
        <v>0</v>
      </c>
      <c r="S191" s="115">
        <v>0</v>
      </c>
      <c r="T191" s="115">
        <v>0</v>
      </c>
      <c r="U191" s="115">
        <v>0</v>
      </c>
      <c r="V191" s="115">
        <v>50820</v>
      </c>
    </row>
    <row r="192" spans="1:22" x14ac:dyDescent="0.3">
      <c r="A192" s="112">
        <v>3108</v>
      </c>
      <c r="B192" s="108" t="s">
        <v>422</v>
      </c>
      <c r="C192" s="114" t="s">
        <v>891</v>
      </c>
      <c r="D192" s="114" t="s">
        <v>424</v>
      </c>
      <c r="E192" s="114" t="s">
        <v>425</v>
      </c>
      <c r="F192" s="114" t="s">
        <v>426</v>
      </c>
      <c r="G192" s="114" t="s">
        <v>427</v>
      </c>
      <c r="H192" s="114" t="s">
        <v>428</v>
      </c>
      <c r="I192" s="114" t="s">
        <v>892</v>
      </c>
      <c r="J192" s="115">
        <v>8360</v>
      </c>
      <c r="K192" s="115">
        <v>8360</v>
      </c>
      <c r="L192" s="115">
        <v>8360</v>
      </c>
      <c r="M192" s="115">
        <v>0</v>
      </c>
      <c r="N192" s="115">
        <v>0</v>
      </c>
      <c r="O192" s="115">
        <v>0</v>
      </c>
      <c r="P192" s="115">
        <v>0</v>
      </c>
      <c r="Q192" s="115">
        <v>0</v>
      </c>
      <c r="R192" s="115">
        <v>0</v>
      </c>
      <c r="S192" s="115">
        <v>0</v>
      </c>
      <c r="T192" s="115">
        <v>0</v>
      </c>
      <c r="U192" s="115">
        <v>0</v>
      </c>
      <c r="V192" s="115">
        <v>25080</v>
      </c>
    </row>
    <row r="193" spans="1:22" x14ac:dyDescent="0.3">
      <c r="A193" s="112">
        <v>3109</v>
      </c>
      <c r="B193" s="108" t="s">
        <v>422</v>
      </c>
      <c r="C193" s="114" t="s">
        <v>893</v>
      </c>
      <c r="D193" s="114" t="s">
        <v>424</v>
      </c>
      <c r="E193" s="114" t="s">
        <v>425</v>
      </c>
      <c r="F193" s="114" t="s">
        <v>426</v>
      </c>
      <c r="G193" s="114" t="s">
        <v>427</v>
      </c>
      <c r="H193" s="114" t="s">
        <v>428</v>
      </c>
      <c r="I193" s="114" t="s">
        <v>894</v>
      </c>
      <c r="J193" s="115">
        <v>990</v>
      </c>
      <c r="K193" s="115">
        <v>990</v>
      </c>
      <c r="L193" s="115">
        <v>990</v>
      </c>
      <c r="M193" s="115">
        <v>0</v>
      </c>
      <c r="N193" s="115">
        <v>0</v>
      </c>
      <c r="O193" s="115">
        <v>0</v>
      </c>
      <c r="P193" s="115">
        <v>0</v>
      </c>
      <c r="Q193" s="115">
        <v>0</v>
      </c>
      <c r="R193" s="115">
        <v>0</v>
      </c>
      <c r="S193" s="115">
        <v>0</v>
      </c>
      <c r="T193" s="115">
        <v>0</v>
      </c>
      <c r="U193" s="115">
        <v>0</v>
      </c>
      <c r="V193" s="115">
        <v>2970</v>
      </c>
    </row>
    <row r="194" spans="1:22" x14ac:dyDescent="0.3">
      <c r="A194" s="112">
        <v>3111</v>
      </c>
      <c r="B194" s="108" t="s">
        <v>422</v>
      </c>
      <c r="C194" s="114" t="s">
        <v>895</v>
      </c>
      <c r="D194" s="114" t="s">
        <v>424</v>
      </c>
      <c r="E194" s="114" t="s">
        <v>425</v>
      </c>
      <c r="F194" s="114" t="s">
        <v>426</v>
      </c>
      <c r="G194" s="114" t="s">
        <v>427</v>
      </c>
      <c r="H194" s="114" t="s">
        <v>428</v>
      </c>
      <c r="I194" s="114" t="s">
        <v>896</v>
      </c>
      <c r="J194" s="115">
        <v>6050</v>
      </c>
      <c r="K194" s="115">
        <v>6050</v>
      </c>
      <c r="L194" s="115">
        <v>6050</v>
      </c>
      <c r="M194" s="115">
        <v>0</v>
      </c>
      <c r="N194" s="115">
        <v>0</v>
      </c>
      <c r="O194" s="115">
        <v>0</v>
      </c>
      <c r="P194" s="115">
        <v>0</v>
      </c>
      <c r="Q194" s="115">
        <v>0</v>
      </c>
      <c r="R194" s="115">
        <v>0</v>
      </c>
      <c r="S194" s="115">
        <v>0</v>
      </c>
      <c r="T194" s="115">
        <v>0</v>
      </c>
      <c r="U194" s="115">
        <v>0</v>
      </c>
      <c r="V194" s="115">
        <v>18150</v>
      </c>
    </row>
    <row r="195" spans="1:22" x14ac:dyDescent="0.3">
      <c r="A195" s="112">
        <v>3117</v>
      </c>
      <c r="B195" s="108" t="s">
        <v>422</v>
      </c>
      <c r="C195" s="114" t="s">
        <v>897</v>
      </c>
      <c r="D195" s="114" t="s">
        <v>424</v>
      </c>
      <c r="E195" s="114" t="s">
        <v>425</v>
      </c>
      <c r="F195" s="114" t="s">
        <v>426</v>
      </c>
      <c r="G195" s="114" t="s">
        <v>427</v>
      </c>
      <c r="H195" s="114" t="s">
        <v>428</v>
      </c>
      <c r="I195" s="114" t="s">
        <v>898</v>
      </c>
      <c r="J195" s="115">
        <v>7920</v>
      </c>
      <c r="K195" s="115">
        <v>7920</v>
      </c>
      <c r="L195" s="115">
        <v>7920</v>
      </c>
      <c r="M195" s="115">
        <v>0</v>
      </c>
      <c r="N195" s="115">
        <v>0</v>
      </c>
      <c r="O195" s="115">
        <v>0</v>
      </c>
      <c r="P195" s="115">
        <v>0</v>
      </c>
      <c r="Q195" s="115">
        <v>0</v>
      </c>
      <c r="R195" s="115">
        <v>0</v>
      </c>
      <c r="S195" s="115">
        <v>0</v>
      </c>
      <c r="T195" s="115">
        <v>0</v>
      </c>
      <c r="U195" s="115">
        <v>0</v>
      </c>
      <c r="V195" s="115">
        <v>23760</v>
      </c>
    </row>
    <row r="196" spans="1:22" x14ac:dyDescent="0.3">
      <c r="A196" s="112">
        <v>3120</v>
      </c>
      <c r="B196" s="108" t="s">
        <v>422</v>
      </c>
      <c r="C196" s="114" t="s">
        <v>900</v>
      </c>
      <c r="D196" s="114" t="s">
        <v>424</v>
      </c>
      <c r="E196" s="114" t="s">
        <v>425</v>
      </c>
      <c r="F196" s="114" t="s">
        <v>426</v>
      </c>
      <c r="G196" s="114" t="s">
        <v>427</v>
      </c>
      <c r="H196" s="114" t="s">
        <v>428</v>
      </c>
      <c r="I196" s="114" t="s">
        <v>901</v>
      </c>
      <c r="J196" s="115">
        <v>1320</v>
      </c>
      <c r="K196" s="115">
        <v>1320</v>
      </c>
      <c r="L196" s="115">
        <v>1320</v>
      </c>
      <c r="M196" s="115">
        <v>0</v>
      </c>
      <c r="N196" s="115">
        <v>0</v>
      </c>
      <c r="O196" s="115">
        <v>0</v>
      </c>
      <c r="P196" s="115">
        <v>0</v>
      </c>
      <c r="Q196" s="115">
        <v>0</v>
      </c>
      <c r="R196" s="115">
        <v>0</v>
      </c>
      <c r="S196" s="115">
        <v>0</v>
      </c>
      <c r="T196" s="115">
        <v>0</v>
      </c>
      <c r="U196" s="115">
        <v>0</v>
      </c>
      <c r="V196" s="115">
        <v>3960</v>
      </c>
    </row>
    <row r="197" spans="1:22" x14ac:dyDescent="0.3">
      <c r="A197" s="112">
        <v>3122</v>
      </c>
      <c r="B197" s="108" t="s">
        <v>422</v>
      </c>
      <c r="C197" s="114" t="s">
        <v>902</v>
      </c>
      <c r="D197" s="114" t="s">
        <v>424</v>
      </c>
      <c r="E197" s="114" t="s">
        <v>425</v>
      </c>
      <c r="F197" s="114" t="s">
        <v>426</v>
      </c>
      <c r="G197" s="114" t="s">
        <v>427</v>
      </c>
      <c r="H197" s="114" t="s">
        <v>428</v>
      </c>
      <c r="I197" s="114" t="s">
        <v>903</v>
      </c>
      <c r="J197" s="115">
        <v>2640</v>
      </c>
      <c r="K197" s="115">
        <v>2640</v>
      </c>
      <c r="L197" s="115">
        <v>2640</v>
      </c>
      <c r="M197" s="115">
        <v>0</v>
      </c>
      <c r="N197" s="115">
        <v>0</v>
      </c>
      <c r="O197" s="115">
        <v>0</v>
      </c>
      <c r="P197" s="115">
        <v>0</v>
      </c>
      <c r="Q197" s="115">
        <v>0</v>
      </c>
      <c r="R197" s="115">
        <v>0</v>
      </c>
      <c r="S197" s="115">
        <v>0</v>
      </c>
      <c r="T197" s="115">
        <v>0</v>
      </c>
      <c r="U197" s="115">
        <v>0</v>
      </c>
      <c r="V197" s="115">
        <v>7920</v>
      </c>
    </row>
    <row r="198" spans="1:22" x14ac:dyDescent="0.3">
      <c r="A198" s="112">
        <v>3123</v>
      </c>
      <c r="B198" s="108" t="s">
        <v>422</v>
      </c>
      <c r="C198" s="114" t="s">
        <v>905</v>
      </c>
      <c r="D198" s="114" t="s">
        <v>424</v>
      </c>
      <c r="E198" s="114" t="s">
        <v>425</v>
      </c>
      <c r="F198" s="114" t="s">
        <v>426</v>
      </c>
      <c r="G198" s="114" t="s">
        <v>427</v>
      </c>
      <c r="H198" s="114" t="s">
        <v>428</v>
      </c>
      <c r="I198" s="114" t="s">
        <v>906</v>
      </c>
      <c r="J198" s="115">
        <v>1100</v>
      </c>
      <c r="K198" s="115">
        <v>1100</v>
      </c>
      <c r="L198" s="115">
        <v>1100</v>
      </c>
      <c r="M198" s="115">
        <v>0</v>
      </c>
      <c r="N198" s="115">
        <v>0</v>
      </c>
      <c r="O198" s="115">
        <v>0</v>
      </c>
      <c r="P198" s="115">
        <v>0</v>
      </c>
      <c r="Q198" s="115">
        <v>0</v>
      </c>
      <c r="R198" s="115">
        <v>0</v>
      </c>
      <c r="S198" s="115">
        <v>0</v>
      </c>
      <c r="T198" s="115">
        <v>0</v>
      </c>
      <c r="U198" s="115">
        <v>0</v>
      </c>
      <c r="V198" s="115">
        <v>3300</v>
      </c>
    </row>
    <row r="199" spans="1:22" x14ac:dyDescent="0.3">
      <c r="A199" s="112">
        <v>3126</v>
      </c>
      <c r="B199" s="108" t="s">
        <v>422</v>
      </c>
      <c r="C199" s="114" t="s">
        <v>907</v>
      </c>
      <c r="D199" s="114" t="s">
        <v>424</v>
      </c>
      <c r="E199" s="114" t="s">
        <v>425</v>
      </c>
      <c r="F199" s="114" t="s">
        <v>426</v>
      </c>
      <c r="G199" s="114" t="s">
        <v>427</v>
      </c>
      <c r="H199" s="114" t="s">
        <v>428</v>
      </c>
      <c r="I199" s="114" t="s">
        <v>908</v>
      </c>
      <c r="J199" s="115">
        <v>1870</v>
      </c>
      <c r="K199" s="115">
        <v>1870</v>
      </c>
      <c r="L199" s="115">
        <v>1870</v>
      </c>
      <c r="M199" s="115">
        <v>0</v>
      </c>
      <c r="N199" s="115">
        <v>0</v>
      </c>
      <c r="O199" s="115">
        <v>0</v>
      </c>
      <c r="P199" s="115">
        <v>0</v>
      </c>
      <c r="Q199" s="115">
        <v>0</v>
      </c>
      <c r="R199" s="115">
        <v>0</v>
      </c>
      <c r="S199" s="115">
        <v>0</v>
      </c>
      <c r="T199" s="115">
        <v>0</v>
      </c>
      <c r="U199" s="115">
        <v>0</v>
      </c>
      <c r="V199" s="115">
        <v>5610</v>
      </c>
    </row>
    <row r="200" spans="1:22" x14ac:dyDescent="0.3">
      <c r="A200" s="112">
        <v>3129</v>
      </c>
      <c r="B200" s="108" t="s">
        <v>422</v>
      </c>
      <c r="C200" s="114" t="s">
        <v>910</v>
      </c>
      <c r="D200" s="114" t="s">
        <v>424</v>
      </c>
      <c r="E200" s="114" t="s">
        <v>425</v>
      </c>
      <c r="F200" s="114" t="s">
        <v>426</v>
      </c>
      <c r="G200" s="114" t="s">
        <v>427</v>
      </c>
      <c r="H200" s="114" t="s">
        <v>428</v>
      </c>
      <c r="I200" s="114" t="s">
        <v>911</v>
      </c>
      <c r="J200" s="115">
        <v>3520</v>
      </c>
      <c r="K200" s="115">
        <v>3520</v>
      </c>
      <c r="L200" s="115">
        <v>3520</v>
      </c>
      <c r="M200" s="115">
        <v>0</v>
      </c>
      <c r="N200" s="115">
        <v>0</v>
      </c>
      <c r="O200" s="115">
        <v>0</v>
      </c>
      <c r="P200" s="115">
        <v>0</v>
      </c>
      <c r="Q200" s="115">
        <v>0</v>
      </c>
      <c r="R200" s="115">
        <v>0</v>
      </c>
      <c r="S200" s="115">
        <v>0</v>
      </c>
      <c r="T200" s="115">
        <v>0</v>
      </c>
      <c r="U200" s="115">
        <v>0</v>
      </c>
      <c r="V200" s="115">
        <v>10560</v>
      </c>
    </row>
    <row r="201" spans="1:22" x14ac:dyDescent="0.3">
      <c r="A201" s="112">
        <v>3130</v>
      </c>
      <c r="B201" s="108" t="s">
        <v>422</v>
      </c>
      <c r="C201" s="114" t="s">
        <v>913</v>
      </c>
      <c r="D201" s="114" t="s">
        <v>424</v>
      </c>
      <c r="E201" s="114" t="s">
        <v>425</v>
      </c>
      <c r="F201" s="114" t="s">
        <v>426</v>
      </c>
      <c r="G201" s="114" t="s">
        <v>427</v>
      </c>
      <c r="H201" s="114" t="s">
        <v>428</v>
      </c>
      <c r="I201" s="114" t="s">
        <v>914</v>
      </c>
      <c r="J201" s="115">
        <v>990</v>
      </c>
      <c r="K201" s="115">
        <v>990</v>
      </c>
      <c r="L201" s="115">
        <v>990</v>
      </c>
      <c r="M201" s="115">
        <v>0</v>
      </c>
      <c r="N201" s="115">
        <v>0</v>
      </c>
      <c r="O201" s="115">
        <v>0</v>
      </c>
      <c r="P201" s="115">
        <v>0</v>
      </c>
      <c r="Q201" s="115">
        <v>0</v>
      </c>
      <c r="R201" s="115">
        <v>0</v>
      </c>
      <c r="S201" s="115">
        <v>0</v>
      </c>
      <c r="T201" s="115">
        <v>0</v>
      </c>
      <c r="U201" s="115">
        <v>0</v>
      </c>
      <c r="V201" s="115">
        <v>2970</v>
      </c>
    </row>
    <row r="202" spans="1:22" x14ac:dyDescent="0.3">
      <c r="A202" s="112">
        <v>3134</v>
      </c>
      <c r="B202" s="108" t="s">
        <v>422</v>
      </c>
      <c r="C202" s="114" t="s">
        <v>916</v>
      </c>
      <c r="D202" s="114" t="s">
        <v>434</v>
      </c>
      <c r="E202" s="114" t="s">
        <v>425</v>
      </c>
      <c r="F202" s="114" t="s">
        <v>426</v>
      </c>
      <c r="G202" s="114" t="s">
        <v>427</v>
      </c>
      <c r="H202" s="114" t="s">
        <v>428</v>
      </c>
      <c r="I202" s="114" t="s">
        <v>917</v>
      </c>
      <c r="J202" s="115">
        <v>1980</v>
      </c>
      <c r="K202" s="115">
        <v>1980</v>
      </c>
      <c r="L202" s="115">
        <v>1980</v>
      </c>
      <c r="M202" s="115">
        <v>0</v>
      </c>
      <c r="N202" s="115">
        <v>0</v>
      </c>
      <c r="O202" s="115">
        <v>0</v>
      </c>
      <c r="P202" s="115">
        <v>0</v>
      </c>
      <c r="Q202" s="115">
        <v>0</v>
      </c>
      <c r="R202" s="115">
        <v>0</v>
      </c>
      <c r="S202" s="115">
        <v>0</v>
      </c>
      <c r="T202" s="115">
        <v>0</v>
      </c>
      <c r="U202" s="115">
        <v>0</v>
      </c>
      <c r="V202" s="115">
        <v>5940</v>
      </c>
    </row>
    <row r="203" spans="1:22" x14ac:dyDescent="0.3">
      <c r="A203" s="112">
        <v>3136</v>
      </c>
      <c r="B203" s="108" t="s">
        <v>422</v>
      </c>
      <c r="C203" s="114" t="s">
        <v>918</v>
      </c>
      <c r="D203" s="114" t="s">
        <v>434</v>
      </c>
      <c r="E203" s="114" t="s">
        <v>425</v>
      </c>
      <c r="F203" s="114" t="s">
        <v>426</v>
      </c>
      <c r="G203" s="114" t="s">
        <v>427</v>
      </c>
      <c r="H203" s="114" t="s">
        <v>428</v>
      </c>
      <c r="I203" s="114" t="s">
        <v>919</v>
      </c>
      <c r="J203" s="115">
        <v>770</v>
      </c>
      <c r="K203" s="115">
        <v>770</v>
      </c>
      <c r="L203" s="115">
        <v>770</v>
      </c>
      <c r="M203" s="115">
        <v>0</v>
      </c>
      <c r="N203" s="115">
        <v>0</v>
      </c>
      <c r="O203" s="115">
        <v>0</v>
      </c>
      <c r="P203" s="115">
        <v>0</v>
      </c>
      <c r="Q203" s="115">
        <v>0</v>
      </c>
      <c r="R203" s="115">
        <v>0</v>
      </c>
      <c r="S203" s="115">
        <v>0</v>
      </c>
      <c r="T203" s="115">
        <v>0</v>
      </c>
      <c r="U203" s="115">
        <v>0</v>
      </c>
      <c r="V203" s="115">
        <v>2310</v>
      </c>
    </row>
    <row r="204" spans="1:22" x14ac:dyDescent="0.3">
      <c r="A204" s="112">
        <v>3137</v>
      </c>
      <c r="B204" s="108" t="s">
        <v>422</v>
      </c>
      <c r="C204" s="114" t="s">
        <v>920</v>
      </c>
      <c r="D204" s="114" t="s">
        <v>434</v>
      </c>
      <c r="E204" s="114" t="s">
        <v>425</v>
      </c>
      <c r="F204" s="114" t="s">
        <v>426</v>
      </c>
      <c r="G204" s="114" t="s">
        <v>427</v>
      </c>
      <c r="H204" s="114" t="s">
        <v>428</v>
      </c>
      <c r="I204" s="114" t="s">
        <v>921</v>
      </c>
      <c r="J204" s="115">
        <v>1870</v>
      </c>
      <c r="K204" s="115">
        <v>1870</v>
      </c>
      <c r="L204" s="115">
        <v>1870</v>
      </c>
      <c r="M204" s="115">
        <v>0</v>
      </c>
      <c r="N204" s="115">
        <v>0</v>
      </c>
      <c r="O204" s="115">
        <v>0</v>
      </c>
      <c r="P204" s="115">
        <v>0</v>
      </c>
      <c r="Q204" s="115">
        <v>0</v>
      </c>
      <c r="R204" s="115">
        <v>0</v>
      </c>
      <c r="S204" s="115">
        <v>0</v>
      </c>
      <c r="T204" s="115">
        <v>0</v>
      </c>
      <c r="U204" s="115">
        <v>0</v>
      </c>
      <c r="V204" s="115">
        <v>5610</v>
      </c>
    </row>
    <row r="205" spans="1:22" x14ac:dyDescent="0.3">
      <c r="A205" s="112">
        <v>3138</v>
      </c>
      <c r="B205" s="108" t="s">
        <v>422</v>
      </c>
      <c r="C205" s="114" t="s">
        <v>922</v>
      </c>
      <c r="D205" s="114" t="s">
        <v>434</v>
      </c>
      <c r="E205" s="114" t="s">
        <v>425</v>
      </c>
      <c r="F205" s="114" t="s">
        <v>426</v>
      </c>
      <c r="G205" s="114" t="s">
        <v>427</v>
      </c>
      <c r="H205" s="114" t="s">
        <v>428</v>
      </c>
      <c r="I205" s="114" t="s">
        <v>923</v>
      </c>
      <c r="J205" s="115">
        <v>3300</v>
      </c>
      <c r="K205" s="115">
        <v>3300</v>
      </c>
      <c r="L205" s="115">
        <v>3300</v>
      </c>
      <c r="M205" s="115">
        <v>0</v>
      </c>
      <c r="N205" s="115">
        <v>0</v>
      </c>
      <c r="O205" s="115">
        <v>0</v>
      </c>
      <c r="P205" s="115">
        <v>0</v>
      </c>
      <c r="Q205" s="115">
        <v>0</v>
      </c>
      <c r="R205" s="115">
        <v>0</v>
      </c>
      <c r="S205" s="115">
        <v>0</v>
      </c>
      <c r="T205" s="115">
        <v>0</v>
      </c>
      <c r="U205" s="115">
        <v>0</v>
      </c>
      <c r="V205" s="115">
        <v>9900</v>
      </c>
    </row>
    <row r="206" spans="1:22" x14ac:dyDescent="0.3">
      <c r="A206" s="112">
        <v>3139</v>
      </c>
      <c r="B206" s="108" t="s">
        <v>422</v>
      </c>
      <c r="C206" s="114" t="s">
        <v>924</v>
      </c>
      <c r="D206" s="114" t="s">
        <v>434</v>
      </c>
      <c r="E206" s="114" t="s">
        <v>425</v>
      </c>
      <c r="F206" s="114" t="s">
        <v>426</v>
      </c>
      <c r="G206" s="114" t="s">
        <v>427</v>
      </c>
      <c r="H206" s="114" t="s">
        <v>428</v>
      </c>
      <c r="I206" s="114" t="s">
        <v>925</v>
      </c>
      <c r="J206" s="115">
        <v>2750</v>
      </c>
      <c r="K206" s="115">
        <v>2750</v>
      </c>
      <c r="L206" s="115">
        <v>2750</v>
      </c>
      <c r="M206" s="115">
        <v>0</v>
      </c>
      <c r="N206" s="115">
        <v>0</v>
      </c>
      <c r="O206" s="115">
        <v>0</v>
      </c>
      <c r="P206" s="115">
        <v>0</v>
      </c>
      <c r="Q206" s="115">
        <v>0</v>
      </c>
      <c r="R206" s="115">
        <v>0</v>
      </c>
      <c r="S206" s="115">
        <v>0</v>
      </c>
      <c r="T206" s="115">
        <v>0</v>
      </c>
      <c r="U206" s="115">
        <v>0</v>
      </c>
      <c r="V206" s="115">
        <v>8250</v>
      </c>
    </row>
    <row r="207" spans="1:22" x14ac:dyDescent="0.3">
      <c r="A207" s="112">
        <v>3145</v>
      </c>
      <c r="B207" s="108" t="s">
        <v>422</v>
      </c>
      <c r="C207" s="114" t="s">
        <v>926</v>
      </c>
      <c r="D207" s="114" t="s">
        <v>434</v>
      </c>
      <c r="E207" s="114" t="s">
        <v>425</v>
      </c>
      <c r="F207" s="114" t="s">
        <v>426</v>
      </c>
      <c r="G207" s="114" t="s">
        <v>427</v>
      </c>
      <c r="H207" s="114" t="s">
        <v>428</v>
      </c>
      <c r="I207" s="114" t="s">
        <v>927</v>
      </c>
      <c r="J207" s="115">
        <v>2090</v>
      </c>
      <c r="K207" s="115">
        <v>2090</v>
      </c>
      <c r="L207" s="115">
        <v>2090</v>
      </c>
      <c r="M207" s="115">
        <v>0</v>
      </c>
      <c r="N207" s="115">
        <v>0</v>
      </c>
      <c r="O207" s="115">
        <v>0</v>
      </c>
      <c r="P207" s="115">
        <v>0</v>
      </c>
      <c r="Q207" s="115">
        <v>0</v>
      </c>
      <c r="R207" s="115">
        <v>0</v>
      </c>
      <c r="S207" s="115">
        <v>0</v>
      </c>
      <c r="T207" s="115">
        <v>0</v>
      </c>
      <c r="U207" s="115">
        <v>0</v>
      </c>
      <c r="V207" s="115">
        <v>6270</v>
      </c>
    </row>
    <row r="208" spans="1:22" x14ac:dyDescent="0.3">
      <c r="A208" s="112">
        <v>3146</v>
      </c>
      <c r="B208" s="108" t="s">
        <v>422</v>
      </c>
      <c r="C208" s="114" t="s">
        <v>928</v>
      </c>
      <c r="D208" s="114" t="s">
        <v>434</v>
      </c>
      <c r="E208" s="114" t="s">
        <v>425</v>
      </c>
      <c r="F208" s="114" t="s">
        <v>426</v>
      </c>
      <c r="G208" s="114" t="s">
        <v>427</v>
      </c>
      <c r="H208" s="114" t="s">
        <v>428</v>
      </c>
      <c r="I208" s="114" t="s">
        <v>929</v>
      </c>
      <c r="J208" s="115">
        <v>220</v>
      </c>
      <c r="K208" s="115">
        <v>220</v>
      </c>
      <c r="L208" s="115">
        <v>220</v>
      </c>
      <c r="M208" s="115">
        <v>0</v>
      </c>
      <c r="N208" s="115">
        <v>0</v>
      </c>
      <c r="O208" s="115">
        <v>0</v>
      </c>
      <c r="P208" s="115">
        <v>0</v>
      </c>
      <c r="Q208" s="115">
        <v>0</v>
      </c>
      <c r="R208" s="115">
        <v>0</v>
      </c>
      <c r="S208" s="115">
        <v>0</v>
      </c>
      <c r="T208" s="115">
        <v>0</v>
      </c>
      <c r="U208" s="115">
        <v>0</v>
      </c>
      <c r="V208" s="115">
        <v>660</v>
      </c>
    </row>
    <row r="209" spans="1:22" x14ac:dyDescent="0.3">
      <c r="A209" s="112">
        <v>3149</v>
      </c>
      <c r="B209" s="108" t="s">
        <v>422</v>
      </c>
      <c r="C209" s="114" t="s">
        <v>930</v>
      </c>
      <c r="D209" s="114" t="s">
        <v>434</v>
      </c>
      <c r="E209" s="114" t="s">
        <v>425</v>
      </c>
      <c r="F209" s="114" t="s">
        <v>426</v>
      </c>
      <c r="G209" s="114" t="s">
        <v>427</v>
      </c>
      <c r="H209" s="114" t="s">
        <v>428</v>
      </c>
      <c r="I209" s="114" t="s">
        <v>931</v>
      </c>
      <c r="J209" s="115">
        <v>2970</v>
      </c>
      <c r="K209" s="115">
        <v>2970</v>
      </c>
      <c r="L209" s="115">
        <v>2970</v>
      </c>
      <c r="M209" s="115">
        <v>0</v>
      </c>
      <c r="N209" s="115">
        <v>0</v>
      </c>
      <c r="O209" s="115">
        <v>0</v>
      </c>
      <c r="P209" s="115">
        <v>0</v>
      </c>
      <c r="Q209" s="115">
        <v>0</v>
      </c>
      <c r="R209" s="115">
        <v>0</v>
      </c>
      <c r="S209" s="115">
        <v>0</v>
      </c>
      <c r="T209" s="115">
        <v>0</v>
      </c>
      <c r="U209" s="115">
        <v>0</v>
      </c>
      <c r="V209" s="115">
        <v>8910</v>
      </c>
    </row>
    <row r="210" spans="1:22" x14ac:dyDescent="0.3">
      <c r="A210" s="112">
        <v>3150</v>
      </c>
      <c r="B210" s="108" t="s">
        <v>422</v>
      </c>
      <c r="C210" s="114" t="s">
        <v>933</v>
      </c>
      <c r="D210" s="114" t="s">
        <v>434</v>
      </c>
      <c r="E210" s="114" t="s">
        <v>425</v>
      </c>
      <c r="F210" s="114" t="s">
        <v>426</v>
      </c>
      <c r="G210" s="114" t="s">
        <v>427</v>
      </c>
      <c r="H210" s="114" t="s">
        <v>428</v>
      </c>
      <c r="I210" s="114" t="s">
        <v>934</v>
      </c>
      <c r="J210" s="115">
        <v>5170</v>
      </c>
      <c r="K210" s="115">
        <v>5170</v>
      </c>
      <c r="L210" s="115">
        <v>5170</v>
      </c>
      <c r="M210" s="115">
        <v>0</v>
      </c>
      <c r="N210" s="115">
        <v>0</v>
      </c>
      <c r="O210" s="115">
        <v>0</v>
      </c>
      <c r="P210" s="115">
        <v>0</v>
      </c>
      <c r="Q210" s="115">
        <v>0</v>
      </c>
      <c r="R210" s="115">
        <v>0</v>
      </c>
      <c r="S210" s="115">
        <v>0</v>
      </c>
      <c r="T210" s="115">
        <v>0</v>
      </c>
      <c r="U210" s="115">
        <v>0</v>
      </c>
      <c r="V210" s="115">
        <v>15510</v>
      </c>
    </row>
    <row r="211" spans="1:22" x14ac:dyDescent="0.3">
      <c r="A211" s="112">
        <v>3153</v>
      </c>
      <c r="B211" s="108" t="s">
        <v>422</v>
      </c>
      <c r="C211" s="114" t="s">
        <v>936</v>
      </c>
      <c r="D211" s="114" t="s">
        <v>434</v>
      </c>
      <c r="E211" s="114" t="s">
        <v>425</v>
      </c>
      <c r="F211" s="114" t="s">
        <v>426</v>
      </c>
      <c r="G211" s="114" t="s">
        <v>427</v>
      </c>
      <c r="H211" s="114" t="s">
        <v>428</v>
      </c>
      <c r="I211" s="114" t="s">
        <v>937</v>
      </c>
      <c r="J211" s="115">
        <v>3080</v>
      </c>
      <c r="K211" s="115">
        <v>3080</v>
      </c>
      <c r="L211" s="115">
        <v>3080</v>
      </c>
      <c r="M211" s="115">
        <v>0</v>
      </c>
      <c r="N211" s="115">
        <v>0</v>
      </c>
      <c r="O211" s="115">
        <v>0</v>
      </c>
      <c r="P211" s="115">
        <v>0</v>
      </c>
      <c r="Q211" s="115">
        <v>0</v>
      </c>
      <c r="R211" s="115">
        <v>0</v>
      </c>
      <c r="S211" s="115">
        <v>0</v>
      </c>
      <c r="T211" s="115">
        <v>0</v>
      </c>
      <c r="U211" s="115">
        <v>0</v>
      </c>
      <c r="V211" s="115">
        <v>9240</v>
      </c>
    </row>
    <row r="212" spans="1:22" x14ac:dyDescent="0.3">
      <c r="A212" s="112">
        <v>3154</v>
      </c>
      <c r="B212" s="108" t="s">
        <v>422</v>
      </c>
      <c r="C212" s="114" t="s">
        <v>938</v>
      </c>
      <c r="D212" s="114" t="s">
        <v>434</v>
      </c>
      <c r="E212" s="114" t="s">
        <v>425</v>
      </c>
      <c r="F212" s="114" t="s">
        <v>426</v>
      </c>
      <c r="G212" s="114" t="s">
        <v>427</v>
      </c>
      <c r="H212" s="114" t="s">
        <v>428</v>
      </c>
      <c r="I212" s="114" t="s">
        <v>939</v>
      </c>
      <c r="J212" s="115">
        <v>1320</v>
      </c>
      <c r="K212" s="115">
        <v>1320</v>
      </c>
      <c r="L212" s="115">
        <v>1320</v>
      </c>
      <c r="M212" s="115">
        <v>0</v>
      </c>
      <c r="N212" s="115">
        <v>0</v>
      </c>
      <c r="O212" s="115">
        <v>0</v>
      </c>
      <c r="P212" s="115">
        <v>0</v>
      </c>
      <c r="Q212" s="115">
        <v>0</v>
      </c>
      <c r="R212" s="115">
        <v>0</v>
      </c>
      <c r="S212" s="115">
        <v>0</v>
      </c>
      <c r="T212" s="115">
        <v>0</v>
      </c>
      <c r="U212" s="115">
        <v>0</v>
      </c>
      <c r="V212" s="115">
        <v>3960</v>
      </c>
    </row>
    <row r="213" spans="1:22" x14ac:dyDescent="0.3">
      <c r="A213" s="112">
        <v>3155</v>
      </c>
      <c r="B213" s="108" t="s">
        <v>422</v>
      </c>
      <c r="C213" s="114" t="s">
        <v>940</v>
      </c>
      <c r="D213" s="114" t="s">
        <v>434</v>
      </c>
      <c r="E213" s="114" t="s">
        <v>425</v>
      </c>
      <c r="F213" s="114" t="s">
        <v>426</v>
      </c>
      <c r="G213" s="114" t="s">
        <v>427</v>
      </c>
      <c r="H213" s="114" t="s">
        <v>428</v>
      </c>
      <c r="I213" s="114" t="s">
        <v>941</v>
      </c>
      <c r="J213" s="115">
        <v>1760</v>
      </c>
      <c r="K213" s="115">
        <v>1760</v>
      </c>
      <c r="L213" s="115">
        <v>1760</v>
      </c>
      <c r="M213" s="115">
        <v>0</v>
      </c>
      <c r="N213" s="115">
        <v>0</v>
      </c>
      <c r="O213" s="115">
        <v>0</v>
      </c>
      <c r="P213" s="115">
        <v>0</v>
      </c>
      <c r="Q213" s="115">
        <v>0</v>
      </c>
      <c r="R213" s="115">
        <v>0</v>
      </c>
      <c r="S213" s="115">
        <v>0</v>
      </c>
      <c r="T213" s="115">
        <v>0</v>
      </c>
      <c r="U213" s="115">
        <v>0</v>
      </c>
      <c r="V213" s="115">
        <v>5280</v>
      </c>
    </row>
    <row r="214" spans="1:22" x14ac:dyDescent="0.3">
      <c r="A214" s="112">
        <v>3158</v>
      </c>
      <c r="B214" s="108" t="s">
        <v>422</v>
      </c>
      <c r="C214" s="114" t="s">
        <v>942</v>
      </c>
      <c r="D214" s="114" t="s">
        <v>434</v>
      </c>
      <c r="E214" s="114" t="s">
        <v>425</v>
      </c>
      <c r="F214" s="114" t="s">
        <v>426</v>
      </c>
      <c r="G214" s="114" t="s">
        <v>427</v>
      </c>
      <c r="H214" s="114" t="s">
        <v>428</v>
      </c>
      <c r="I214" s="114" t="s">
        <v>943</v>
      </c>
      <c r="J214" s="115">
        <v>1100</v>
      </c>
      <c r="K214" s="115">
        <v>1100</v>
      </c>
      <c r="L214" s="115">
        <v>1100</v>
      </c>
      <c r="M214" s="115">
        <v>0</v>
      </c>
      <c r="N214" s="115">
        <v>0</v>
      </c>
      <c r="O214" s="115">
        <v>0</v>
      </c>
      <c r="P214" s="115">
        <v>0</v>
      </c>
      <c r="Q214" s="115">
        <v>0</v>
      </c>
      <c r="R214" s="115">
        <v>0</v>
      </c>
      <c r="S214" s="115">
        <v>0</v>
      </c>
      <c r="T214" s="115">
        <v>0</v>
      </c>
      <c r="U214" s="115">
        <v>0</v>
      </c>
      <c r="V214" s="115">
        <v>3300</v>
      </c>
    </row>
    <row r="215" spans="1:22" x14ac:dyDescent="0.3">
      <c r="A215" s="112">
        <v>3159</v>
      </c>
      <c r="B215" s="108" t="s">
        <v>422</v>
      </c>
      <c r="C215" s="114" t="s">
        <v>945</v>
      </c>
      <c r="D215" s="114" t="s">
        <v>434</v>
      </c>
      <c r="E215" s="114" t="s">
        <v>425</v>
      </c>
      <c r="F215" s="114" t="s">
        <v>426</v>
      </c>
      <c r="G215" s="114" t="s">
        <v>427</v>
      </c>
      <c r="H215" s="114" t="s">
        <v>428</v>
      </c>
      <c r="I215" s="114" t="s">
        <v>946</v>
      </c>
      <c r="J215" s="115">
        <v>880</v>
      </c>
      <c r="K215" s="115">
        <v>880</v>
      </c>
      <c r="L215" s="115">
        <v>880</v>
      </c>
      <c r="M215" s="115">
        <v>0</v>
      </c>
      <c r="N215" s="115">
        <v>0</v>
      </c>
      <c r="O215" s="115">
        <v>0</v>
      </c>
      <c r="P215" s="115">
        <v>0</v>
      </c>
      <c r="Q215" s="115">
        <v>0</v>
      </c>
      <c r="R215" s="115">
        <v>0</v>
      </c>
      <c r="S215" s="115">
        <v>0</v>
      </c>
      <c r="T215" s="115">
        <v>0</v>
      </c>
      <c r="U215" s="115">
        <v>0</v>
      </c>
      <c r="V215" s="115">
        <v>2640</v>
      </c>
    </row>
    <row r="216" spans="1:22" x14ac:dyDescent="0.3">
      <c r="A216" s="112">
        <v>3160</v>
      </c>
      <c r="B216" s="108" t="s">
        <v>422</v>
      </c>
      <c r="C216" s="114" t="s">
        <v>947</v>
      </c>
      <c r="D216" s="114" t="s">
        <v>434</v>
      </c>
      <c r="E216" s="114" t="s">
        <v>425</v>
      </c>
      <c r="F216" s="114" t="s">
        <v>426</v>
      </c>
      <c r="G216" s="114" t="s">
        <v>427</v>
      </c>
      <c r="H216" s="114" t="s">
        <v>428</v>
      </c>
      <c r="I216" s="114" t="s">
        <v>948</v>
      </c>
      <c r="J216" s="115">
        <v>1650</v>
      </c>
      <c r="K216" s="115">
        <v>1650</v>
      </c>
      <c r="L216" s="115">
        <v>1650</v>
      </c>
      <c r="M216" s="115">
        <v>0</v>
      </c>
      <c r="N216" s="115">
        <v>0</v>
      </c>
      <c r="O216" s="115">
        <v>0</v>
      </c>
      <c r="P216" s="115">
        <v>0</v>
      </c>
      <c r="Q216" s="115">
        <v>0</v>
      </c>
      <c r="R216" s="115">
        <v>0</v>
      </c>
      <c r="S216" s="115">
        <v>0</v>
      </c>
      <c r="T216" s="115">
        <v>0</v>
      </c>
      <c r="U216" s="115">
        <v>0</v>
      </c>
      <c r="V216" s="115">
        <v>4950</v>
      </c>
    </row>
    <row r="217" spans="1:22" x14ac:dyDescent="0.3">
      <c r="A217" s="112">
        <v>3163</v>
      </c>
      <c r="B217" s="108" t="s">
        <v>422</v>
      </c>
      <c r="C217" s="114" t="s">
        <v>950</v>
      </c>
      <c r="D217" s="114" t="s">
        <v>424</v>
      </c>
      <c r="E217" s="114" t="s">
        <v>425</v>
      </c>
      <c r="F217" s="114" t="s">
        <v>426</v>
      </c>
      <c r="G217" s="114" t="s">
        <v>427</v>
      </c>
      <c r="H217" s="114" t="s">
        <v>428</v>
      </c>
      <c r="I217" s="114" t="s">
        <v>951</v>
      </c>
      <c r="J217" s="115">
        <v>8690</v>
      </c>
      <c r="K217" s="115">
        <v>8690</v>
      </c>
      <c r="L217" s="115">
        <v>8690</v>
      </c>
      <c r="M217" s="115">
        <v>0</v>
      </c>
      <c r="N217" s="115">
        <v>0</v>
      </c>
      <c r="O217" s="115">
        <v>0</v>
      </c>
      <c r="P217" s="115">
        <v>0</v>
      </c>
      <c r="Q217" s="115">
        <v>0</v>
      </c>
      <c r="R217" s="115">
        <v>0</v>
      </c>
      <c r="S217" s="115">
        <v>0</v>
      </c>
      <c r="T217" s="115">
        <v>0</v>
      </c>
      <c r="U217" s="115">
        <v>0</v>
      </c>
      <c r="V217" s="115">
        <v>26070</v>
      </c>
    </row>
    <row r="218" spans="1:22" x14ac:dyDescent="0.3">
      <c r="A218" s="112">
        <v>3167</v>
      </c>
      <c r="B218" s="108" t="s">
        <v>422</v>
      </c>
      <c r="C218" s="114" t="s">
        <v>953</v>
      </c>
      <c r="D218" s="114" t="s">
        <v>424</v>
      </c>
      <c r="E218" s="114" t="s">
        <v>425</v>
      </c>
      <c r="F218" s="114" t="s">
        <v>426</v>
      </c>
      <c r="G218" s="114" t="s">
        <v>427</v>
      </c>
      <c r="H218" s="114" t="s">
        <v>428</v>
      </c>
      <c r="I218" s="114" t="s">
        <v>954</v>
      </c>
      <c r="J218" s="115">
        <v>3740</v>
      </c>
      <c r="K218" s="115">
        <v>3740</v>
      </c>
      <c r="L218" s="115">
        <v>3740</v>
      </c>
      <c r="M218" s="115">
        <v>0</v>
      </c>
      <c r="N218" s="115">
        <v>0</v>
      </c>
      <c r="O218" s="115">
        <v>0</v>
      </c>
      <c r="P218" s="115">
        <v>0</v>
      </c>
      <c r="Q218" s="115">
        <v>0</v>
      </c>
      <c r="R218" s="115">
        <v>0</v>
      </c>
      <c r="S218" s="115">
        <v>0</v>
      </c>
      <c r="T218" s="115">
        <v>0</v>
      </c>
      <c r="U218" s="115">
        <v>0</v>
      </c>
      <c r="V218" s="115">
        <v>11220</v>
      </c>
    </row>
    <row r="219" spans="1:22" x14ac:dyDescent="0.3">
      <c r="A219" s="112">
        <v>3168</v>
      </c>
      <c r="B219" s="108" t="s">
        <v>422</v>
      </c>
      <c r="C219" s="114" t="s">
        <v>956</v>
      </c>
      <c r="D219" s="114" t="s">
        <v>424</v>
      </c>
      <c r="E219" s="114" t="s">
        <v>425</v>
      </c>
      <c r="F219" s="114" t="s">
        <v>426</v>
      </c>
      <c r="G219" s="114" t="s">
        <v>427</v>
      </c>
      <c r="H219" s="114" t="s">
        <v>428</v>
      </c>
      <c r="I219" s="114" t="s">
        <v>957</v>
      </c>
      <c r="J219" s="115">
        <v>1100</v>
      </c>
      <c r="K219" s="115">
        <v>1100</v>
      </c>
      <c r="L219" s="115">
        <v>1100</v>
      </c>
      <c r="M219" s="115">
        <v>0</v>
      </c>
      <c r="N219" s="115">
        <v>0</v>
      </c>
      <c r="O219" s="115">
        <v>0</v>
      </c>
      <c r="P219" s="115">
        <v>0</v>
      </c>
      <c r="Q219" s="115">
        <v>0</v>
      </c>
      <c r="R219" s="115">
        <v>0</v>
      </c>
      <c r="S219" s="115">
        <v>0</v>
      </c>
      <c r="T219" s="115">
        <v>0</v>
      </c>
      <c r="U219" s="115">
        <v>0</v>
      </c>
      <c r="V219" s="115">
        <v>3300</v>
      </c>
    </row>
    <row r="220" spans="1:22" x14ac:dyDescent="0.3">
      <c r="A220" s="112">
        <v>3169</v>
      </c>
      <c r="B220" s="108" t="s">
        <v>422</v>
      </c>
      <c r="C220" s="114" t="s">
        <v>958</v>
      </c>
      <c r="D220" s="114" t="s">
        <v>424</v>
      </c>
      <c r="E220" s="114" t="s">
        <v>425</v>
      </c>
      <c r="F220" s="114" t="s">
        <v>426</v>
      </c>
      <c r="G220" s="114" t="s">
        <v>427</v>
      </c>
      <c r="H220" s="114" t="s">
        <v>428</v>
      </c>
      <c r="I220" s="114" t="s">
        <v>959</v>
      </c>
      <c r="J220" s="115">
        <v>1430</v>
      </c>
      <c r="K220" s="115">
        <v>1430</v>
      </c>
      <c r="L220" s="115">
        <v>1430</v>
      </c>
      <c r="M220" s="115">
        <v>0</v>
      </c>
      <c r="N220" s="115">
        <v>0</v>
      </c>
      <c r="O220" s="115">
        <v>0</v>
      </c>
      <c r="P220" s="115">
        <v>0</v>
      </c>
      <c r="Q220" s="115">
        <v>0</v>
      </c>
      <c r="R220" s="115">
        <v>0</v>
      </c>
      <c r="S220" s="115">
        <v>0</v>
      </c>
      <c r="T220" s="115">
        <v>0</v>
      </c>
      <c r="U220" s="115">
        <v>0</v>
      </c>
      <c r="V220" s="115">
        <v>4290</v>
      </c>
    </row>
    <row r="221" spans="1:22" x14ac:dyDescent="0.3">
      <c r="A221" s="112">
        <v>3171</v>
      </c>
      <c r="B221" s="108" t="s">
        <v>422</v>
      </c>
      <c r="C221" s="114" t="s">
        <v>961</v>
      </c>
      <c r="D221" s="114" t="s">
        <v>424</v>
      </c>
      <c r="E221" s="114" t="s">
        <v>425</v>
      </c>
      <c r="F221" s="114" t="s">
        <v>426</v>
      </c>
      <c r="G221" s="114" t="s">
        <v>427</v>
      </c>
      <c r="H221" s="114" t="s">
        <v>428</v>
      </c>
      <c r="I221" s="114" t="s">
        <v>962</v>
      </c>
      <c r="J221" s="115">
        <v>1980</v>
      </c>
      <c r="K221" s="115">
        <v>1980</v>
      </c>
      <c r="L221" s="115">
        <v>1980</v>
      </c>
      <c r="M221" s="115">
        <v>0</v>
      </c>
      <c r="N221" s="115">
        <v>0</v>
      </c>
      <c r="O221" s="115">
        <v>0</v>
      </c>
      <c r="P221" s="115">
        <v>0</v>
      </c>
      <c r="Q221" s="115">
        <v>0</v>
      </c>
      <c r="R221" s="115">
        <v>0</v>
      </c>
      <c r="S221" s="115">
        <v>0</v>
      </c>
      <c r="T221" s="115">
        <v>0</v>
      </c>
      <c r="U221" s="115">
        <v>0</v>
      </c>
      <c r="V221" s="115">
        <v>5940</v>
      </c>
    </row>
    <row r="222" spans="1:22" x14ac:dyDescent="0.3">
      <c r="A222" s="112">
        <v>3172</v>
      </c>
      <c r="B222" s="108" t="s">
        <v>422</v>
      </c>
      <c r="C222" s="114" t="s">
        <v>964</v>
      </c>
      <c r="D222" s="114" t="s">
        <v>424</v>
      </c>
      <c r="E222" s="114" t="s">
        <v>425</v>
      </c>
      <c r="F222" s="114" t="s">
        <v>426</v>
      </c>
      <c r="G222" s="114" t="s">
        <v>427</v>
      </c>
      <c r="H222" s="114" t="s">
        <v>428</v>
      </c>
      <c r="I222" s="114" t="s">
        <v>965</v>
      </c>
      <c r="J222" s="115">
        <v>1980</v>
      </c>
      <c r="K222" s="115">
        <v>1980</v>
      </c>
      <c r="L222" s="115">
        <v>1980</v>
      </c>
      <c r="M222" s="115">
        <v>0</v>
      </c>
      <c r="N222" s="115">
        <v>0</v>
      </c>
      <c r="O222" s="115">
        <v>0</v>
      </c>
      <c r="P222" s="115">
        <v>0</v>
      </c>
      <c r="Q222" s="115">
        <v>0</v>
      </c>
      <c r="R222" s="115">
        <v>0</v>
      </c>
      <c r="S222" s="115">
        <v>0</v>
      </c>
      <c r="T222" s="115">
        <v>0</v>
      </c>
      <c r="U222" s="115">
        <v>0</v>
      </c>
      <c r="V222" s="115">
        <v>5940</v>
      </c>
    </row>
    <row r="223" spans="1:22" x14ac:dyDescent="0.3">
      <c r="A223" s="112">
        <v>3173</v>
      </c>
      <c r="B223" s="108" t="s">
        <v>422</v>
      </c>
      <c r="C223" s="114" t="s">
        <v>966</v>
      </c>
      <c r="D223" s="114" t="s">
        <v>424</v>
      </c>
      <c r="E223" s="114" t="s">
        <v>425</v>
      </c>
      <c r="F223" s="114" t="s">
        <v>426</v>
      </c>
      <c r="G223" s="114" t="s">
        <v>427</v>
      </c>
      <c r="H223" s="114" t="s">
        <v>428</v>
      </c>
      <c r="I223" s="114" t="s">
        <v>967</v>
      </c>
      <c r="J223" s="115">
        <v>2750</v>
      </c>
      <c r="K223" s="115">
        <v>2750</v>
      </c>
      <c r="L223" s="115">
        <v>2750</v>
      </c>
      <c r="M223" s="115">
        <v>0</v>
      </c>
      <c r="N223" s="115">
        <v>0</v>
      </c>
      <c r="O223" s="115">
        <v>0</v>
      </c>
      <c r="P223" s="115">
        <v>0</v>
      </c>
      <c r="Q223" s="115">
        <v>0</v>
      </c>
      <c r="R223" s="115">
        <v>0</v>
      </c>
      <c r="S223" s="115">
        <v>0</v>
      </c>
      <c r="T223" s="115">
        <v>0</v>
      </c>
      <c r="U223" s="115">
        <v>0</v>
      </c>
      <c r="V223" s="115">
        <v>8250</v>
      </c>
    </row>
    <row r="224" spans="1:22" x14ac:dyDescent="0.3">
      <c r="A224" s="112">
        <v>3175</v>
      </c>
      <c r="B224" s="108" t="s">
        <v>422</v>
      </c>
      <c r="C224" s="114" t="s">
        <v>969</v>
      </c>
      <c r="D224" s="114" t="s">
        <v>424</v>
      </c>
      <c r="E224" s="114" t="s">
        <v>425</v>
      </c>
      <c r="F224" s="114" t="s">
        <v>426</v>
      </c>
      <c r="G224" s="114" t="s">
        <v>427</v>
      </c>
      <c r="H224" s="114" t="s">
        <v>428</v>
      </c>
      <c r="I224" s="114" t="s">
        <v>970</v>
      </c>
      <c r="J224" s="115">
        <v>3080</v>
      </c>
      <c r="K224" s="115">
        <v>3080</v>
      </c>
      <c r="L224" s="115">
        <v>3080</v>
      </c>
      <c r="M224" s="115">
        <v>0</v>
      </c>
      <c r="N224" s="115">
        <v>0</v>
      </c>
      <c r="O224" s="115">
        <v>0</v>
      </c>
      <c r="P224" s="115">
        <v>0</v>
      </c>
      <c r="Q224" s="115">
        <v>0</v>
      </c>
      <c r="R224" s="115">
        <v>0</v>
      </c>
      <c r="S224" s="115">
        <v>0</v>
      </c>
      <c r="T224" s="115">
        <v>0</v>
      </c>
      <c r="U224" s="115">
        <v>0</v>
      </c>
      <c r="V224" s="115">
        <v>9240</v>
      </c>
    </row>
    <row r="225" spans="1:22" x14ac:dyDescent="0.3">
      <c r="A225" s="112">
        <v>3178</v>
      </c>
      <c r="B225" s="108" t="s">
        <v>422</v>
      </c>
      <c r="C225" s="114" t="s">
        <v>971</v>
      </c>
      <c r="D225" s="114" t="s">
        <v>424</v>
      </c>
      <c r="E225" s="114" t="s">
        <v>425</v>
      </c>
      <c r="F225" s="114" t="s">
        <v>426</v>
      </c>
      <c r="G225" s="114" t="s">
        <v>427</v>
      </c>
      <c r="H225" s="114" t="s">
        <v>428</v>
      </c>
      <c r="I225" s="114" t="s">
        <v>972</v>
      </c>
      <c r="J225" s="115">
        <v>11220</v>
      </c>
      <c r="K225" s="115">
        <v>11220</v>
      </c>
      <c r="L225" s="115">
        <v>11220</v>
      </c>
      <c r="M225" s="115">
        <v>0</v>
      </c>
      <c r="N225" s="115">
        <v>0</v>
      </c>
      <c r="O225" s="115">
        <v>0</v>
      </c>
      <c r="P225" s="115">
        <v>0</v>
      </c>
      <c r="Q225" s="115">
        <v>0</v>
      </c>
      <c r="R225" s="115">
        <v>0</v>
      </c>
      <c r="S225" s="115">
        <v>0</v>
      </c>
      <c r="T225" s="115">
        <v>0</v>
      </c>
      <c r="U225" s="115">
        <v>0</v>
      </c>
      <c r="V225" s="115">
        <v>33660</v>
      </c>
    </row>
    <row r="226" spans="1:22" x14ac:dyDescent="0.3">
      <c r="A226" s="112">
        <v>3179</v>
      </c>
      <c r="B226" s="108" t="s">
        <v>422</v>
      </c>
      <c r="C226" s="114" t="s">
        <v>974</v>
      </c>
      <c r="D226" s="114" t="s">
        <v>424</v>
      </c>
      <c r="E226" s="114" t="s">
        <v>425</v>
      </c>
      <c r="F226" s="114" t="s">
        <v>426</v>
      </c>
      <c r="G226" s="114" t="s">
        <v>427</v>
      </c>
      <c r="H226" s="114" t="s">
        <v>428</v>
      </c>
      <c r="I226" s="114" t="s">
        <v>975</v>
      </c>
      <c r="J226" s="115">
        <v>18480</v>
      </c>
      <c r="K226" s="115">
        <v>18480</v>
      </c>
      <c r="L226" s="115">
        <v>18480</v>
      </c>
      <c r="M226" s="115">
        <v>0</v>
      </c>
      <c r="N226" s="115">
        <v>0</v>
      </c>
      <c r="O226" s="115">
        <v>0</v>
      </c>
      <c r="P226" s="115">
        <v>0</v>
      </c>
      <c r="Q226" s="115">
        <v>0</v>
      </c>
      <c r="R226" s="115">
        <v>0</v>
      </c>
      <c r="S226" s="115">
        <v>0</v>
      </c>
      <c r="T226" s="115">
        <v>0</v>
      </c>
      <c r="U226" s="115">
        <v>0</v>
      </c>
      <c r="V226" s="115">
        <v>55440</v>
      </c>
    </row>
    <row r="227" spans="1:22" x14ac:dyDescent="0.3">
      <c r="A227" s="112">
        <v>3181</v>
      </c>
      <c r="B227" s="108" t="s">
        <v>422</v>
      </c>
      <c r="C227" s="114" t="s">
        <v>976</v>
      </c>
      <c r="D227" s="114" t="s">
        <v>424</v>
      </c>
      <c r="E227" s="114" t="s">
        <v>425</v>
      </c>
      <c r="F227" s="114" t="s">
        <v>426</v>
      </c>
      <c r="G227" s="114" t="s">
        <v>427</v>
      </c>
      <c r="H227" s="114" t="s">
        <v>428</v>
      </c>
      <c r="I227" s="114" t="s">
        <v>977</v>
      </c>
      <c r="J227" s="115">
        <v>8360</v>
      </c>
      <c r="K227" s="115">
        <v>8360</v>
      </c>
      <c r="L227" s="115">
        <v>8360</v>
      </c>
      <c r="M227" s="115">
        <v>0</v>
      </c>
      <c r="N227" s="115">
        <v>0</v>
      </c>
      <c r="O227" s="115">
        <v>0</v>
      </c>
      <c r="P227" s="115">
        <v>0</v>
      </c>
      <c r="Q227" s="115">
        <v>0</v>
      </c>
      <c r="R227" s="115">
        <v>0</v>
      </c>
      <c r="S227" s="115">
        <v>0</v>
      </c>
      <c r="T227" s="115">
        <v>0</v>
      </c>
      <c r="U227" s="115">
        <v>0</v>
      </c>
      <c r="V227" s="115">
        <v>25080</v>
      </c>
    </row>
    <row r="228" spans="1:22" x14ac:dyDescent="0.3">
      <c r="A228" s="112">
        <v>3182</v>
      </c>
      <c r="B228" s="108" t="s">
        <v>422</v>
      </c>
      <c r="C228" s="114" t="s">
        <v>979</v>
      </c>
      <c r="D228" s="114" t="s">
        <v>424</v>
      </c>
      <c r="E228" s="114" t="s">
        <v>425</v>
      </c>
      <c r="F228" s="114" t="s">
        <v>426</v>
      </c>
      <c r="G228" s="114" t="s">
        <v>427</v>
      </c>
      <c r="H228" s="114" t="s">
        <v>428</v>
      </c>
      <c r="I228" s="114" t="s">
        <v>980</v>
      </c>
      <c r="J228" s="115">
        <v>8250</v>
      </c>
      <c r="K228" s="115">
        <v>8250</v>
      </c>
      <c r="L228" s="115">
        <v>8250</v>
      </c>
      <c r="M228" s="115">
        <v>0</v>
      </c>
      <c r="N228" s="115">
        <v>0</v>
      </c>
      <c r="O228" s="115">
        <v>0</v>
      </c>
      <c r="P228" s="115">
        <v>0</v>
      </c>
      <c r="Q228" s="115">
        <v>0</v>
      </c>
      <c r="R228" s="115">
        <v>0</v>
      </c>
      <c r="S228" s="115">
        <v>0</v>
      </c>
      <c r="T228" s="115">
        <v>0</v>
      </c>
      <c r="U228" s="115">
        <v>0</v>
      </c>
      <c r="V228" s="115">
        <v>24750</v>
      </c>
    </row>
    <row r="229" spans="1:22" x14ac:dyDescent="0.3">
      <c r="A229" s="112">
        <v>3183</v>
      </c>
      <c r="B229" s="108" t="s">
        <v>422</v>
      </c>
      <c r="C229" s="114" t="s">
        <v>982</v>
      </c>
      <c r="D229" s="114" t="s">
        <v>424</v>
      </c>
      <c r="E229" s="114" t="s">
        <v>425</v>
      </c>
      <c r="F229" s="114" t="s">
        <v>426</v>
      </c>
      <c r="G229" s="114" t="s">
        <v>427</v>
      </c>
      <c r="H229" s="114" t="s">
        <v>428</v>
      </c>
      <c r="I229" s="114" t="s">
        <v>983</v>
      </c>
      <c r="J229" s="115">
        <v>1760</v>
      </c>
      <c r="K229" s="115">
        <v>1760</v>
      </c>
      <c r="L229" s="115">
        <v>1760</v>
      </c>
      <c r="M229" s="115">
        <v>0</v>
      </c>
      <c r="N229" s="115">
        <v>0</v>
      </c>
      <c r="O229" s="115">
        <v>0</v>
      </c>
      <c r="P229" s="115">
        <v>0</v>
      </c>
      <c r="Q229" s="115">
        <v>0</v>
      </c>
      <c r="R229" s="115">
        <v>0</v>
      </c>
      <c r="S229" s="115">
        <v>0</v>
      </c>
      <c r="T229" s="115">
        <v>0</v>
      </c>
      <c r="U229" s="115">
        <v>0</v>
      </c>
      <c r="V229" s="115">
        <v>5280</v>
      </c>
    </row>
    <row r="230" spans="1:22" x14ac:dyDescent="0.3">
      <c r="A230" s="112">
        <v>3186</v>
      </c>
      <c r="B230" s="108" t="s">
        <v>422</v>
      </c>
      <c r="C230" s="114" t="s">
        <v>985</v>
      </c>
      <c r="D230" s="114" t="s">
        <v>424</v>
      </c>
      <c r="E230" s="114" t="s">
        <v>425</v>
      </c>
      <c r="F230" s="114" t="s">
        <v>426</v>
      </c>
      <c r="G230" s="114" t="s">
        <v>427</v>
      </c>
      <c r="H230" s="114" t="s">
        <v>428</v>
      </c>
      <c r="I230" s="114" t="s">
        <v>986</v>
      </c>
      <c r="J230" s="115">
        <v>880</v>
      </c>
      <c r="K230" s="115">
        <v>880</v>
      </c>
      <c r="L230" s="115">
        <v>880</v>
      </c>
      <c r="M230" s="115">
        <v>0</v>
      </c>
      <c r="N230" s="115">
        <v>0</v>
      </c>
      <c r="O230" s="115">
        <v>0</v>
      </c>
      <c r="P230" s="115">
        <v>0</v>
      </c>
      <c r="Q230" s="115">
        <v>0</v>
      </c>
      <c r="R230" s="115">
        <v>0</v>
      </c>
      <c r="S230" s="115">
        <v>0</v>
      </c>
      <c r="T230" s="115">
        <v>0</v>
      </c>
      <c r="U230" s="115">
        <v>0</v>
      </c>
      <c r="V230" s="115">
        <v>2640</v>
      </c>
    </row>
    <row r="231" spans="1:22" x14ac:dyDescent="0.3">
      <c r="A231" s="112">
        <v>3198</v>
      </c>
      <c r="B231" s="108" t="s">
        <v>422</v>
      </c>
      <c r="C231" s="114" t="s">
        <v>987</v>
      </c>
      <c r="D231" s="114" t="s">
        <v>440</v>
      </c>
      <c r="E231" s="114" t="s">
        <v>425</v>
      </c>
      <c r="F231" s="114" t="s">
        <v>426</v>
      </c>
      <c r="G231" s="114" t="s">
        <v>427</v>
      </c>
      <c r="H231" s="114" t="s">
        <v>428</v>
      </c>
      <c r="I231" s="114" t="s">
        <v>988</v>
      </c>
      <c r="J231" s="115">
        <v>880</v>
      </c>
      <c r="K231" s="115">
        <v>880</v>
      </c>
      <c r="L231" s="115">
        <v>880</v>
      </c>
      <c r="M231" s="115">
        <v>0</v>
      </c>
      <c r="N231" s="115">
        <v>0</v>
      </c>
      <c r="O231" s="115">
        <v>0</v>
      </c>
      <c r="P231" s="115">
        <v>0</v>
      </c>
      <c r="Q231" s="115">
        <v>0</v>
      </c>
      <c r="R231" s="115">
        <v>0</v>
      </c>
      <c r="S231" s="115">
        <v>0</v>
      </c>
      <c r="T231" s="115">
        <v>0</v>
      </c>
      <c r="U231" s="115">
        <v>0</v>
      </c>
      <c r="V231" s="115">
        <v>2640</v>
      </c>
    </row>
    <row r="232" spans="1:22" x14ac:dyDescent="0.3">
      <c r="A232" s="112">
        <v>3199</v>
      </c>
      <c r="B232" s="108" t="s">
        <v>422</v>
      </c>
      <c r="C232" s="114" t="s">
        <v>989</v>
      </c>
      <c r="D232" s="114" t="s">
        <v>434</v>
      </c>
      <c r="E232" s="114" t="s">
        <v>425</v>
      </c>
      <c r="F232" s="114" t="s">
        <v>426</v>
      </c>
      <c r="G232" s="114" t="s">
        <v>427</v>
      </c>
      <c r="H232" s="114" t="s">
        <v>428</v>
      </c>
      <c r="I232" s="114" t="s">
        <v>990</v>
      </c>
      <c r="J232" s="115">
        <v>2640</v>
      </c>
      <c r="K232" s="115">
        <v>2640</v>
      </c>
      <c r="L232" s="115">
        <v>2640</v>
      </c>
      <c r="M232" s="115">
        <v>0</v>
      </c>
      <c r="N232" s="115">
        <v>0</v>
      </c>
      <c r="O232" s="115">
        <v>0</v>
      </c>
      <c r="P232" s="115">
        <v>0</v>
      </c>
      <c r="Q232" s="115">
        <v>0</v>
      </c>
      <c r="R232" s="115">
        <v>0</v>
      </c>
      <c r="S232" s="115">
        <v>0</v>
      </c>
      <c r="T232" s="115">
        <v>0</v>
      </c>
      <c r="U232" s="115">
        <v>0</v>
      </c>
      <c r="V232" s="115">
        <v>7920</v>
      </c>
    </row>
    <row r="233" spans="1:22" x14ac:dyDescent="0.3">
      <c r="A233" s="112">
        <v>3201</v>
      </c>
      <c r="B233" s="108" t="s">
        <v>422</v>
      </c>
      <c r="C233" s="114" t="s">
        <v>991</v>
      </c>
      <c r="D233" s="114" t="s">
        <v>440</v>
      </c>
      <c r="E233" s="114" t="s">
        <v>425</v>
      </c>
      <c r="F233" s="114" t="s">
        <v>426</v>
      </c>
      <c r="G233" s="114" t="s">
        <v>427</v>
      </c>
      <c r="H233" s="114" t="s">
        <v>428</v>
      </c>
      <c r="I233" s="114" t="s">
        <v>992</v>
      </c>
      <c r="J233" s="115">
        <v>1100</v>
      </c>
      <c r="K233" s="115">
        <v>1100</v>
      </c>
      <c r="L233" s="115">
        <v>1100</v>
      </c>
      <c r="M233" s="115">
        <v>0</v>
      </c>
      <c r="N233" s="115">
        <v>0</v>
      </c>
      <c r="O233" s="115">
        <v>0</v>
      </c>
      <c r="P233" s="115">
        <v>0</v>
      </c>
      <c r="Q233" s="115">
        <v>0</v>
      </c>
      <c r="R233" s="115">
        <v>0</v>
      </c>
      <c r="S233" s="115">
        <v>0</v>
      </c>
      <c r="T233" s="115">
        <v>0</v>
      </c>
      <c r="U233" s="115">
        <v>0</v>
      </c>
      <c r="V233" s="115">
        <v>3300</v>
      </c>
    </row>
    <row r="234" spans="1:22" x14ac:dyDescent="0.3">
      <c r="A234" s="112">
        <v>3282</v>
      </c>
      <c r="B234" s="108" t="s">
        <v>422</v>
      </c>
      <c r="C234" s="114" t="s">
        <v>993</v>
      </c>
      <c r="D234" s="114" t="s">
        <v>424</v>
      </c>
      <c r="E234" s="114" t="s">
        <v>425</v>
      </c>
      <c r="F234" s="114" t="s">
        <v>426</v>
      </c>
      <c r="G234" s="114" t="s">
        <v>427</v>
      </c>
      <c r="H234" s="114" t="s">
        <v>428</v>
      </c>
      <c r="I234" s="114" t="s">
        <v>994</v>
      </c>
      <c r="J234" s="115">
        <v>3630</v>
      </c>
      <c r="K234" s="115">
        <v>3630</v>
      </c>
      <c r="L234" s="115">
        <v>3630</v>
      </c>
      <c r="M234" s="115">
        <v>0</v>
      </c>
      <c r="N234" s="115">
        <v>0</v>
      </c>
      <c r="O234" s="115">
        <v>0</v>
      </c>
      <c r="P234" s="115">
        <v>0</v>
      </c>
      <c r="Q234" s="115">
        <v>0</v>
      </c>
      <c r="R234" s="115">
        <v>0</v>
      </c>
      <c r="S234" s="115">
        <v>0</v>
      </c>
      <c r="T234" s="115">
        <v>0</v>
      </c>
      <c r="U234" s="115">
        <v>0</v>
      </c>
      <c r="V234" s="115">
        <v>10890</v>
      </c>
    </row>
    <row r="235" spans="1:22" x14ac:dyDescent="0.3">
      <c r="A235" s="112">
        <v>3284</v>
      </c>
      <c r="B235" s="108" t="s">
        <v>422</v>
      </c>
      <c r="C235" s="114" t="s">
        <v>995</v>
      </c>
      <c r="D235" s="114" t="s">
        <v>434</v>
      </c>
      <c r="E235" s="114" t="s">
        <v>425</v>
      </c>
      <c r="F235" s="114" t="s">
        <v>426</v>
      </c>
      <c r="G235" s="114" t="s">
        <v>427</v>
      </c>
      <c r="H235" s="114" t="s">
        <v>428</v>
      </c>
      <c r="I235" s="114" t="s">
        <v>996</v>
      </c>
      <c r="J235" s="115">
        <v>2750</v>
      </c>
      <c r="K235" s="115">
        <v>2750</v>
      </c>
      <c r="L235" s="115">
        <v>2750</v>
      </c>
      <c r="M235" s="115">
        <v>0</v>
      </c>
      <c r="N235" s="115">
        <v>0</v>
      </c>
      <c r="O235" s="115">
        <v>0</v>
      </c>
      <c r="P235" s="115">
        <v>0</v>
      </c>
      <c r="Q235" s="115">
        <v>0</v>
      </c>
      <c r="R235" s="115">
        <v>0</v>
      </c>
      <c r="S235" s="115">
        <v>0</v>
      </c>
      <c r="T235" s="115">
        <v>0</v>
      </c>
      <c r="U235" s="115">
        <v>0</v>
      </c>
      <c r="V235" s="115">
        <v>8250</v>
      </c>
    </row>
    <row r="236" spans="1:22" x14ac:dyDescent="0.3">
      <c r="A236" s="112">
        <v>3289</v>
      </c>
      <c r="B236" s="108" t="s">
        <v>422</v>
      </c>
      <c r="C236" s="114" t="s">
        <v>998</v>
      </c>
      <c r="D236" s="114" t="s">
        <v>424</v>
      </c>
      <c r="E236" s="114" t="s">
        <v>425</v>
      </c>
      <c r="F236" s="114" t="s">
        <v>426</v>
      </c>
      <c r="G236" s="114" t="s">
        <v>427</v>
      </c>
      <c r="H236" s="114" t="s">
        <v>428</v>
      </c>
      <c r="I236" s="114" t="s">
        <v>999</v>
      </c>
      <c r="J236" s="115">
        <v>2750</v>
      </c>
      <c r="K236" s="115">
        <v>2750</v>
      </c>
      <c r="L236" s="115">
        <v>2750</v>
      </c>
      <c r="M236" s="115">
        <v>0</v>
      </c>
      <c r="N236" s="115">
        <v>0</v>
      </c>
      <c r="O236" s="115">
        <v>0</v>
      </c>
      <c r="P236" s="115">
        <v>0</v>
      </c>
      <c r="Q236" s="115">
        <v>0</v>
      </c>
      <c r="R236" s="115">
        <v>0</v>
      </c>
      <c r="S236" s="115">
        <v>0</v>
      </c>
      <c r="T236" s="115">
        <v>0</v>
      </c>
      <c r="U236" s="115">
        <v>0</v>
      </c>
      <c r="V236" s="115">
        <v>8250</v>
      </c>
    </row>
    <row r="237" spans="1:22" x14ac:dyDescent="0.3">
      <c r="A237" s="112">
        <v>3294</v>
      </c>
      <c r="B237" s="108" t="s">
        <v>422</v>
      </c>
      <c r="C237" s="114" t="s">
        <v>1001</v>
      </c>
      <c r="D237" s="114" t="s">
        <v>440</v>
      </c>
      <c r="E237" s="114" t="s">
        <v>425</v>
      </c>
      <c r="F237" s="114" t="s">
        <v>426</v>
      </c>
      <c r="G237" s="114" t="s">
        <v>427</v>
      </c>
      <c r="H237" s="114" t="s">
        <v>428</v>
      </c>
      <c r="I237" s="114" t="s">
        <v>1002</v>
      </c>
      <c r="J237" s="115">
        <v>15180</v>
      </c>
      <c r="K237" s="115">
        <v>15180</v>
      </c>
      <c r="L237" s="115">
        <v>15180</v>
      </c>
      <c r="M237" s="115">
        <v>0</v>
      </c>
      <c r="N237" s="115">
        <v>0</v>
      </c>
      <c r="O237" s="115">
        <v>0</v>
      </c>
      <c r="P237" s="115">
        <v>0</v>
      </c>
      <c r="Q237" s="115">
        <v>0</v>
      </c>
      <c r="R237" s="115">
        <v>0</v>
      </c>
      <c r="S237" s="115">
        <v>0</v>
      </c>
      <c r="T237" s="115">
        <v>0</v>
      </c>
      <c r="U237" s="115">
        <v>0</v>
      </c>
      <c r="V237" s="115">
        <v>45540</v>
      </c>
    </row>
    <row r="238" spans="1:22" x14ac:dyDescent="0.3">
      <c r="A238" s="112">
        <v>3295</v>
      </c>
      <c r="B238" s="108" t="s">
        <v>422</v>
      </c>
      <c r="C238" s="114" t="s">
        <v>1003</v>
      </c>
      <c r="D238" s="114" t="s">
        <v>424</v>
      </c>
      <c r="E238" s="114" t="s">
        <v>425</v>
      </c>
      <c r="F238" s="114" t="s">
        <v>426</v>
      </c>
      <c r="G238" s="114" t="s">
        <v>427</v>
      </c>
      <c r="H238" s="114" t="s">
        <v>428</v>
      </c>
      <c r="I238" s="114" t="s">
        <v>1004</v>
      </c>
      <c r="J238" s="115">
        <v>2200</v>
      </c>
      <c r="K238" s="115">
        <v>2200</v>
      </c>
      <c r="L238" s="115">
        <v>2200</v>
      </c>
      <c r="M238" s="115">
        <v>0</v>
      </c>
      <c r="N238" s="115">
        <v>0</v>
      </c>
      <c r="O238" s="115">
        <v>0</v>
      </c>
      <c r="P238" s="115">
        <v>0</v>
      </c>
      <c r="Q238" s="115">
        <v>0</v>
      </c>
      <c r="R238" s="115">
        <v>0</v>
      </c>
      <c r="S238" s="115">
        <v>0</v>
      </c>
      <c r="T238" s="115">
        <v>0</v>
      </c>
      <c r="U238" s="115">
        <v>0</v>
      </c>
      <c r="V238" s="115">
        <v>6600</v>
      </c>
    </row>
    <row r="239" spans="1:22" x14ac:dyDescent="0.3">
      <c r="A239" s="112">
        <v>3296</v>
      </c>
      <c r="B239" s="108" t="s">
        <v>422</v>
      </c>
      <c r="C239" s="114" t="s">
        <v>1006</v>
      </c>
      <c r="D239" s="114" t="s">
        <v>440</v>
      </c>
      <c r="E239" s="114" t="s">
        <v>425</v>
      </c>
      <c r="F239" s="114" t="s">
        <v>426</v>
      </c>
      <c r="G239" s="114" t="s">
        <v>427</v>
      </c>
      <c r="H239" s="114" t="s">
        <v>428</v>
      </c>
      <c r="I239" s="114" t="s">
        <v>1007</v>
      </c>
      <c r="J239" s="115">
        <v>8580</v>
      </c>
      <c r="K239" s="115">
        <v>8580</v>
      </c>
      <c r="L239" s="115">
        <v>8580</v>
      </c>
      <c r="M239" s="115">
        <v>0</v>
      </c>
      <c r="N239" s="115">
        <v>0</v>
      </c>
      <c r="O239" s="115">
        <v>0</v>
      </c>
      <c r="P239" s="115">
        <v>0</v>
      </c>
      <c r="Q239" s="115">
        <v>0</v>
      </c>
      <c r="R239" s="115">
        <v>0</v>
      </c>
      <c r="S239" s="115">
        <v>0</v>
      </c>
      <c r="T239" s="115">
        <v>0</v>
      </c>
      <c r="U239" s="115">
        <v>0</v>
      </c>
      <c r="V239" s="115">
        <v>25740</v>
      </c>
    </row>
    <row r="240" spans="1:22" x14ac:dyDescent="0.3">
      <c r="A240" s="112">
        <v>3297</v>
      </c>
      <c r="B240" s="108" t="s">
        <v>422</v>
      </c>
      <c r="C240" s="114" t="s">
        <v>1008</v>
      </c>
      <c r="D240" s="114" t="s">
        <v>440</v>
      </c>
      <c r="E240" s="114" t="s">
        <v>425</v>
      </c>
      <c r="F240" s="114" t="s">
        <v>426</v>
      </c>
      <c r="G240" s="114" t="s">
        <v>427</v>
      </c>
      <c r="H240" s="114" t="s">
        <v>428</v>
      </c>
      <c r="I240" s="114" t="s">
        <v>1009</v>
      </c>
      <c r="J240" s="115">
        <v>8910</v>
      </c>
      <c r="K240" s="115">
        <v>8910</v>
      </c>
      <c r="L240" s="115">
        <v>8910</v>
      </c>
      <c r="M240" s="115">
        <v>0</v>
      </c>
      <c r="N240" s="115">
        <v>0</v>
      </c>
      <c r="O240" s="115">
        <v>0</v>
      </c>
      <c r="P240" s="115">
        <v>0</v>
      </c>
      <c r="Q240" s="115">
        <v>0</v>
      </c>
      <c r="R240" s="115">
        <v>0</v>
      </c>
      <c r="S240" s="115">
        <v>0</v>
      </c>
      <c r="T240" s="115">
        <v>0</v>
      </c>
      <c r="U240" s="115">
        <v>0</v>
      </c>
      <c r="V240" s="115">
        <v>26730</v>
      </c>
    </row>
    <row r="241" spans="1:22" x14ac:dyDescent="0.3">
      <c r="A241" s="112">
        <v>3298</v>
      </c>
      <c r="B241" s="108" t="s">
        <v>422</v>
      </c>
      <c r="C241" s="114" t="s">
        <v>1010</v>
      </c>
      <c r="D241" s="114" t="s">
        <v>440</v>
      </c>
      <c r="E241" s="114" t="s">
        <v>425</v>
      </c>
      <c r="F241" s="114" t="s">
        <v>426</v>
      </c>
      <c r="G241" s="114" t="s">
        <v>427</v>
      </c>
      <c r="H241" s="114" t="s">
        <v>428</v>
      </c>
      <c r="I241" s="114" t="s">
        <v>1011</v>
      </c>
      <c r="J241" s="115">
        <v>2200</v>
      </c>
      <c r="K241" s="115">
        <v>2200</v>
      </c>
      <c r="L241" s="115">
        <v>2200</v>
      </c>
      <c r="M241" s="115">
        <v>0</v>
      </c>
      <c r="N241" s="115">
        <v>0</v>
      </c>
      <c r="O241" s="115">
        <v>0</v>
      </c>
      <c r="P241" s="115">
        <v>0</v>
      </c>
      <c r="Q241" s="115">
        <v>0</v>
      </c>
      <c r="R241" s="115">
        <v>0</v>
      </c>
      <c r="S241" s="115">
        <v>0</v>
      </c>
      <c r="T241" s="115">
        <v>0</v>
      </c>
      <c r="U241" s="115">
        <v>0</v>
      </c>
      <c r="V241" s="115">
        <v>6600</v>
      </c>
    </row>
    <row r="242" spans="1:22" x14ac:dyDescent="0.3">
      <c r="A242" s="112">
        <v>3299</v>
      </c>
      <c r="B242" s="108" t="s">
        <v>422</v>
      </c>
      <c r="C242" s="114" t="s">
        <v>1012</v>
      </c>
      <c r="D242" s="114" t="s">
        <v>434</v>
      </c>
      <c r="E242" s="114" t="s">
        <v>425</v>
      </c>
      <c r="F242" s="114" t="s">
        <v>426</v>
      </c>
      <c r="G242" s="114" t="s">
        <v>427</v>
      </c>
      <c r="H242" s="114" t="s">
        <v>428</v>
      </c>
      <c r="I242" s="114" t="s">
        <v>1013</v>
      </c>
      <c r="J242" s="115">
        <v>6930</v>
      </c>
      <c r="K242" s="115">
        <v>6930</v>
      </c>
      <c r="L242" s="115">
        <v>6930</v>
      </c>
      <c r="M242" s="115">
        <v>0</v>
      </c>
      <c r="N242" s="115">
        <v>0</v>
      </c>
      <c r="O242" s="115">
        <v>0</v>
      </c>
      <c r="P242" s="115">
        <v>0</v>
      </c>
      <c r="Q242" s="115">
        <v>0</v>
      </c>
      <c r="R242" s="115">
        <v>0</v>
      </c>
      <c r="S242" s="115">
        <v>0</v>
      </c>
      <c r="T242" s="115">
        <v>0</v>
      </c>
      <c r="U242" s="115">
        <v>0</v>
      </c>
      <c r="V242" s="115">
        <v>20790</v>
      </c>
    </row>
    <row r="243" spans="1:22" x14ac:dyDescent="0.3">
      <c r="A243" s="112">
        <v>3303</v>
      </c>
      <c r="B243" s="108" t="s">
        <v>422</v>
      </c>
      <c r="C243" s="114" t="s">
        <v>1015</v>
      </c>
      <c r="D243" s="114" t="s">
        <v>440</v>
      </c>
      <c r="E243" s="114" t="s">
        <v>425</v>
      </c>
      <c r="F243" s="114" t="s">
        <v>426</v>
      </c>
      <c r="G243" s="114" t="s">
        <v>427</v>
      </c>
      <c r="H243" s="114" t="s">
        <v>428</v>
      </c>
      <c r="I243" s="114" t="s">
        <v>1016</v>
      </c>
      <c r="J243" s="115">
        <v>1210</v>
      </c>
      <c r="K243" s="115">
        <v>1210</v>
      </c>
      <c r="L243" s="115">
        <v>1210</v>
      </c>
      <c r="M243" s="115">
        <v>0</v>
      </c>
      <c r="N243" s="115">
        <v>0</v>
      </c>
      <c r="O243" s="115">
        <v>0</v>
      </c>
      <c r="P243" s="115">
        <v>0</v>
      </c>
      <c r="Q243" s="115">
        <v>0</v>
      </c>
      <c r="R243" s="115">
        <v>0</v>
      </c>
      <c r="S243" s="115">
        <v>0</v>
      </c>
      <c r="T243" s="115">
        <v>0</v>
      </c>
      <c r="U243" s="115">
        <v>0</v>
      </c>
      <c r="V243" s="115">
        <v>3630</v>
      </c>
    </row>
    <row r="244" spans="1:22" x14ac:dyDescent="0.3">
      <c r="A244" s="112">
        <v>3307</v>
      </c>
      <c r="B244" s="108" t="s">
        <v>422</v>
      </c>
      <c r="C244" s="114" t="s">
        <v>1018</v>
      </c>
      <c r="D244" s="114" t="s">
        <v>440</v>
      </c>
      <c r="E244" s="114" t="s">
        <v>425</v>
      </c>
      <c r="F244" s="114" t="s">
        <v>426</v>
      </c>
      <c r="G244" s="114" t="s">
        <v>427</v>
      </c>
      <c r="H244" s="114" t="s">
        <v>428</v>
      </c>
      <c r="I244" s="114" t="s">
        <v>1019</v>
      </c>
      <c r="J244" s="115">
        <v>1210</v>
      </c>
      <c r="K244" s="115">
        <v>1210</v>
      </c>
      <c r="L244" s="115">
        <v>1210</v>
      </c>
      <c r="M244" s="115">
        <v>0</v>
      </c>
      <c r="N244" s="115">
        <v>0</v>
      </c>
      <c r="O244" s="115">
        <v>0</v>
      </c>
      <c r="P244" s="115">
        <v>0</v>
      </c>
      <c r="Q244" s="115">
        <v>0</v>
      </c>
      <c r="R244" s="115">
        <v>0</v>
      </c>
      <c r="S244" s="115">
        <v>0</v>
      </c>
      <c r="T244" s="115">
        <v>0</v>
      </c>
      <c r="U244" s="115">
        <v>0</v>
      </c>
      <c r="V244" s="115">
        <v>3630</v>
      </c>
    </row>
    <row r="245" spans="1:22" x14ac:dyDescent="0.3">
      <c r="A245" s="112">
        <v>3308</v>
      </c>
      <c r="B245" s="108" t="s">
        <v>422</v>
      </c>
      <c r="C245" s="114" t="s">
        <v>1021</v>
      </c>
      <c r="D245" s="114" t="s">
        <v>440</v>
      </c>
      <c r="E245" s="114" t="s">
        <v>425</v>
      </c>
      <c r="F245" s="114" t="s">
        <v>426</v>
      </c>
      <c r="G245" s="114" t="s">
        <v>427</v>
      </c>
      <c r="H245" s="114" t="s">
        <v>428</v>
      </c>
      <c r="I245" s="114" t="s">
        <v>1022</v>
      </c>
      <c r="J245" s="115">
        <v>770</v>
      </c>
      <c r="K245" s="115">
        <v>770</v>
      </c>
      <c r="L245" s="115">
        <v>770</v>
      </c>
      <c r="M245" s="115">
        <v>0</v>
      </c>
      <c r="N245" s="115">
        <v>0</v>
      </c>
      <c r="O245" s="115">
        <v>0</v>
      </c>
      <c r="P245" s="115">
        <v>0</v>
      </c>
      <c r="Q245" s="115">
        <v>0</v>
      </c>
      <c r="R245" s="115">
        <v>0</v>
      </c>
      <c r="S245" s="115">
        <v>0</v>
      </c>
      <c r="T245" s="115">
        <v>0</v>
      </c>
      <c r="U245" s="115">
        <v>0</v>
      </c>
      <c r="V245" s="115">
        <v>2310</v>
      </c>
    </row>
    <row r="246" spans="1:22" x14ac:dyDescent="0.3">
      <c r="A246" s="112">
        <v>3309</v>
      </c>
      <c r="B246" s="108" t="s">
        <v>422</v>
      </c>
      <c r="C246" s="114" t="s">
        <v>1023</v>
      </c>
      <c r="D246" s="114" t="s">
        <v>440</v>
      </c>
      <c r="E246" s="114" t="s">
        <v>425</v>
      </c>
      <c r="F246" s="114" t="s">
        <v>426</v>
      </c>
      <c r="G246" s="114" t="s">
        <v>427</v>
      </c>
      <c r="H246" s="114" t="s">
        <v>428</v>
      </c>
      <c r="I246" s="114" t="s">
        <v>1024</v>
      </c>
      <c r="J246" s="115">
        <v>1760</v>
      </c>
      <c r="K246" s="115">
        <v>1760</v>
      </c>
      <c r="L246" s="115">
        <v>1760</v>
      </c>
      <c r="M246" s="115">
        <v>0</v>
      </c>
      <c r="N246" s="115">
        <v>0</v>
      </c>
      <c r="O246" s="115">
        <v>0</v>
      </c>
      <c r="P246" s="115">
        <v>0</v>
      </c>
      <c r="Q246" s="115">
        <v>0</v>
      </c>
      <c r="R246" s="115">
        <v>0</v>
      </c>
      <c r="S246" s="115">
        <v>0</v>
      </c>
      <c r="T246" s="115">
        <v>0</v>
      </c>
      <c r="U246" s="115">
        <v>0</v>
      </c>
      <c r="V246" s="115">
        <v>5280</v>
      </c>
    </row>
    <row r="247" spans="1:22" x14ac:dyDescent="0.3">
      <c r="A247" s="112">
        <v>3312</v>
      </c>
      <c r="B247" s="108" t="s">
        <v>422</v>
      </c>
      <c r="C247" s="114" t="s">
        <v>1025</v>
      </c>
      <c r="D247" s="114" t="s">
        <v>440</v>
      </c>
      <c r="E247" s="114" t="s">
        <v>425</v>
      </c>
      <c r="F247" s="114" t="s">
        <v>426</v>
      </c>
      <c r="G247" s="114" t="s">
        <v>427</v>
      </c>
      <c r="H247" s="114" t="s">
        <v>428</v>
      </c>
      <c r="I247" s="114" t="s">
        <v>1026</v>
      </c>
      <c r="J247" s="115">
        <v>1430</v>
      </c>
      <c r="K247" s="115">
        <v>1430</v>
      </c>
      <c r="L247" s="115">
        <v>1430</v>
      </c>
      <c r="M247" s="115">
        <v>0</v>
      </c>
      <c r="N247" s="115">
        <v>0</v>
      </c>
      <c r="O247" s="115">
        <v>0</v>
      </c>
      <c r="P247" s="115">
        <v>0</v>
      </c>
      <c r="Q247" s="115">
        <v>0</v>
      </c>
      <c r="R247" s="115">
        <v>0</v>
      </c>
      <c r="S247" s="115">
        <v>0</v>
      </c>
      <c r="T247" s="115">
        <v>0</v>
      </c>
      <c r="U247" s="115">
        <v>0</v>
      </c>
      <c r="V247" s="115">
        <v>4290</v>
      </c>
    </row>
    <row r="248" spans="1:22" x14ac:dyDescent="0.3">
      <c r="A248" s="112">
        <v>3313</v>
      </c>
      <c r="B248" s="108" t="s">
        <v>422</v>
      </c>
      <c r="C248" s="114" t="s">
        <v>1027</v>
      </c>
      <c r="D248" s="114" t="s">
        <v>440</v>
      </c>
      <c r="E248" s="114" t="s">
        <v>425</v>
      </c>
      <c r="F248" s="114" t="s">
        <v>426</v>
      </c>
      <c r="G248" s="114" t="s">
        <v>427</v>
      </c>
      <c r="H248" s="114" t="s">
        <v>428</v>
      </c>
      <c r="I248" s="114" t="s">
        <v>1028</v>
      </c>
      <c r="J248" s="115">
        <v>1540</v>
      </c>
      <c r="K248" s="115">
        <v>1540</v>
      </c>
      <c r="L248" s="115">
        <v>1540</v>
      </c>
      <c r="M248" s="115">
        <v>0</v>
      </c>
      <c r="N248" s="115">
        <v>0</v>
      </c>
      <c r="O248" s="115">
        <v>0</v>
      </c>
      <c r="P248" s="115">
        <v>0</v>
      </c>
      <c r="Q248" s="115">
        <v>0</v>
      </c>
      <c r="R248" s="115">
        <v>0</v>
      </c>
      <c r="S248" s="115">
        <v>0</v>
      </c>
      <c r="T248" s="115">
        <v>0</v>
      </c>
      <c r="U248" s="115">
        <v>0</v>
      </c>
      <c r="V248" s="115">
        <v>4620</v>
      </c>
    </row>
    <row r="249" spans="1:22" x14ac:dyDescent="0.3">
      <c r="A249" s="112">
        <v>3314</v>
      </c>
      <c r="B249" s="108" t="s">
        <v>422</v>
      </c>
      <c r="C249" s="114" t="s">
        <v>1029</v>
      </c>
      <c r="D249" s="114" t="s">
        <v>440</v>
      </c>
      <c r="E249" s="114" t="s">
        <v>425</v>
      </c>
      <c r="F249" s="114" t="s">
        <v>426</v>
      </c>
      <c r="G249" s="114" t="s">
        <v>427</v>
      </c>
      <c r="H249" s="114" t="s">
        <v>428</v>
      </c>
      <c r="I249" s="114" t="s">
        <v>1030</v>
      </c>
      <c r="J249" s="115">
        <v>1210</v>
      </c>
      <c r="K249" s="115">
        <v>1210</v>
      </c>
      <c r="L249" s="115">
        <v>1210</v>
      </c>
      <c r="M249" s="115">
        <v>0</v>
      </c>
      <c r="N249" s="115">
        <v>0</v>
      </c>
      <c r="O249" s="115">
        <v>0</v>
      </c>
      <c r="P249" s="115">
        <v>0</v>
      </c>
      <c r="Q249" s="115">
        <v>0</v>
      </c>
      <c r="R249" s="115">
        <v>0</v>
      </c>
      <c r="S249" s="115">
        <v>0</v>
      </c>
      <c r="T249" s="115">
        <v>0</v>
      </c>
      <c r="U249" s="115">
        <v>0</v>
      </c>
      <c r="V249" s="115">
        <v>3630</v>
      </c>
    </row>
    <row r="250" spans="1:22" x14ac:dyDescent="0.3">
      <c r="A250" s="112">
        <v>3317</v>
      </c>
      <c r="B250" s="108" t="s">
        <v>422</v>
      </c>
      <c r="C250" s="114" t="s">
        <v>1031</v>
      </c>
      <c r="D250" s="114" t="s">
        <v>440</v>
      </c>
      <c r="E250" s="114" t="s">
        <v>425</v>
      </c>
      <c r="F250" s="114" t="s">
        <v>426</v>
      </c>
      <c r="G250" s="114" t="s">
        <v>427</v>
      </c>
      <c r="H250" s="114" t="s">
        <v>428</v>
      </c>
      <c r="I250" s="114" t="s">
        <v>1032</v>
      </c>
      <c r="J250" s="115">
        <v>1100</v>
      </c>
      <c r="K250" s="115">
        <v>1100</v>
      </c>
      <c r="L250" s="115">
        <v>1100</v>
      </c>
      <c r="M250" s="115">
        <v>0</v>
      </c>
      <c r="N250" s="115">
        <v>0</v>
      </c>
      <c r="O250" s="115">
        <v>0</v>
      </c>
      <c r="P250" s="115">
        <v>0</v>
      </c>
      <c r="Q250" s="115">
        <v>0</v>
      </c>
      <c r="R250" s="115">
        <v>0</v>
      </c>
      <c r="S250" s="115">
        <v>0</v>
      </c>
      <c r="T250" s="115">
        <v>0</v>
      </c>
      <c r="U250" s="115">
        <v>0</v>
      </c>
      <c r="V250" s="115">
        <v>3300</v>
      </c>
    </row>
    <row r="251" spans="1:22" x14ac:dyDescent="0.3">
      <c r="A251" s="112">
        <v>3318</v>
      </c>
      <c r="B251" s="108" t="s">
        <v>422</v>
      </c>
      <c r="C251" s="114" t="s">
        <v>1034</v>
      </c>
      <c r="D251" s="114" t="s">
        <v>440</v>
      </c>
      <c r="E251" s="114" t="s">
        <v>425</v>
      </c>
      <c r="F251" s="114" t="s">
        <v>426</v>
      </c>
      <c r="G251" s="114" t="s">
        <v>427</v>
      </c>
      <c r="H251" s="114" t="s">
        <v>428</v>
      </c>
      <c r="I251" s="114" t="s">
        <v>1035</v>
      </c>
      <c r="J251" s="115">
        <v>880</v>
      </c>
      <c r="K251" s="115">
        <v>880</v>
      </c>
      <c r="L251" s="115">
        <v>880</v>
      </c>
      <c r="M251" s="115">
        <v>0</v>
      </c>
      <c r="N251" s="115">
        <v>0</v>
      </c>
      <c r="O251" s="115">
        <v>0</v>
      </c>
      <c r="P251" s="115">
        <v>0</v>
      </c>
      <c r="Q251" s="115">
        <v>0</v>
      </c>
      <c r="R251" s="115">
        <v>0</v>
      </c>
      <c r="S251" s="115">
        <v>0</v>
      </c>
      <c r="T251" s="115">
        <v>0</v>
      </c>
      <c r="U251" s="115">
        <v>0</v>
      </c>
      <c r="V251" s="115">
        <v>2640</v>
      </c>
    </row>
    <row r="252" spans="1:22" x14ac:dyDescent="0.3">
      <c r="A252" s="112">
        <v>3320</v>
      </c>
      <c r="B252" s="108" t="s">
        <v>422</v>
      </c>
      <c r="C252" s="114" t="s">
        <v>1037</v>
      </c>
      <c r="D252" s="114" t="s">
        <v>440</v>
      </c>
      <c r="E252" s="114" t="s">
        <v>425</v>
      </c>
      <c r="F252" s="114" t="s">
        <v>426</v>
      </c>
      <c r="G252" s="114" t="s">
        <v>427</v>
      </c>
      <c r="H252" s="114" t="s">
        <v>428</v>
      </c>
      <c r="I252" s="114" t="s">
        <v>1038</v>
      </c>
      <c r="J252" s="115">
        <v>6050</v>
      </c>
      <c r="K252" s="115">
        <v>6050</v>
      </c>
      <c r="L252" s="115">
        <v>6050</v>
      </c>
      <c r="M252" s="115">
        <v>0</v>
      </c>
      <c r="N252" s="115">
        <v>0</v>
      </c>
      <c r="O252" s="115">
        <v>0</v>
      </c>
      <c r="P252" s="115">
        <v>0</v>
      </c>
      <c r="Q252" s="115">
        <v>0</v>
      </c>
      <c r="R252" s="115">
        <v>0</v>
      </c>
      <c r="S252" s="115">
        <v>0</v>
      </c>
      <c r="T252" s="115">
        <v>0</v>
      </c>
      <c r="U252" s="115">
        <v>0</v>
      </c>
      <c r="V252" s="115">
        <v>18150</v>
      </c>
    </row>
    <row r="253" spans="1:22" x14ac:dyDescent="0.3">
      <c r="A253" s="112">
        <v>3322</v>
      </c>
      <c r="B253" s="108" t="s">
        <v>422</v>
      </c>
      <c r="C253" s="114" t="s">
        <v>1039</v>
      </c>
      <c r="D253" s="114" t="s">
        <v>440</v>
      </c>
      <c r="E253" s="114" t="s">
        <v>425</v>
      </c>
      <c r="F253" s="114" t="s">
        <v>426</v>
      </c>
      <c r="G253" s="114" t="s">
        <v>427</v>
      </c>
      <c r="H253" s="114" t="s">
        <v>428</v>
      </c>
      <c r="I253" s="114" t="s">
        <v>1040</v>
      </c>
      <c r="J253" s="115">
        <v>770</v>
      </c>
      <c r="K253" s="115">
        <v>770</v>
      </c>
      <c r="L253" s="115">
        <v>770</v>
      </c>
      <c r="M253" s="115">
        <v>0</v>
      </c>
      <c r="N253" s="115">
        <v>0</v>
      </c>
      <c r="O253" s="115">
        <v>0</v>
      </c>
      <c r="P253" s="115">
        <v>0</v>
      </c>
      <c r="Q253" s="115">
        <v>0</v>
      </c>
      <c r="R253" s="115">
        <v>0</v>
      </c>
      <c r="S253" s="115">
        <v>0</v>
      </c>
      <c r="T253" s="115">
        <v>0</v>
      </c>
      <c r="U253" s="115">
        <v>0</v>
      </c>
      <c r="V253" s="115">
        <v>2310</v>
      </c>
    </row>
    <row r="254" spans="1:22" x14ac:dyDescent="0.3">
      <c r="A254" s="112">
        <v>3323</v>
      </c>
      <c r="B254" s="108" t="s">
        <v>422</v>
      </c>
      <c r="C254" s="114" t="s">
        <v>1041</v>
      </c>
      <c r="D254" s="114" t="s">
        <v>434</v>
      </c>
      <c r="E254" s="114" t="s">
        <v>425</v>
      </c>
      <c r="F254" s="114" t="s">
        <v>426</v>
      </c>
      <c r="G254" s="114" t="s">
        <v>427</v>
      </c>
      <c r="H254" s="114" t="s">
        <v>428</v>
      </c>
      <c r="I254" s="114" t="s">
        <v>1042</v>
      </c>
      <c r="J254" s="115">
        <v>880</v>
      </c>
      <c r="K254" s="115">
        <v>880</v>
      </c>
      <c r="L254" s="115">
        <v>880</v>
      </c>
      <c r="M254" s="115">
        <v>0</v>
      </c>
      <c r="N254" s="115">
        <v>0</v>
      </c>
      <c r="O254" s="115">
        <v>0</v>
      </c>
      <c r="P254" s="115">
        <v>0</v>
      </c>
      <c r="Q254" s="115">
        <v>0</v>
      </c>
      <c r="R254" s="115">
        <v>0</v>
      </c>
      <c r="S254" s="115">
        <v>0</v>
      </c>
      <c r="T254" s="115">
        <v>0</v>
      </c>
      <c r="U254" s="115">
        <v>0</v>
      </c>
      <c r="V254" s="115">
        <v>2640</v>
      </c>
    </row>
    <row r="255" spans="1:22" x14ac:dyDescent="0.3">
      <c r="A255" s="112">
        <v>3325</v>
      </c>
      <c r="B255" s="108" t="s">
        <v>422</v>
      </c>
      <c r="C255" s="114" t="s">
        <v>1044</v>
      </c>
      <c r="D255" s="114" t="s">
        <v>440</v>
      </c>
      <c r="E255" s="114" t="s">
        <v>425</v>
      </c>
      <c r="F255" s="114" t="s">
        <v>426</v>
      </c>
      <c r="G255" s="114" t="s">
        <v>427</v>
      </c>
      <c r="H255" s="114" t="s">
        <v>428</v>
      </c>
      <c r="I255" s="114" t="s">
        <v>1045</v>
      </c>
      <c r="J255" s="115">
        <v>1210</v>
      </c>
      <c r="K255" s="115">
        <v>1210</v>
      </c>
      <c r="L255" s="115">
        <v>1210</v>
      </c>
      <c r="M255" s="115">
        <v>0</v>
      </c>
      <c r="N255" s="115">
        <v>0</v>
      </c>
      <c r="O255" s="115">
        <v>0</v>
      </c>
      <c r="P255" s="115">
        <v>0</v>
      </c>
      <c r="Q255" s="115">
        <v>0</v>
      </c>
      <c r="R255" s="115">
        <v>0</v>
      </c>
      <c r="S255" s="115">
        <v>0</v>
      </c>
      <c r="T255" s="115">
        <v>0</v>
      </c>
      <c r="U255" s="115">
        <v>0</v>
      </c>
      <c r="V255" s="115">
        <v>3630</v>
      </c>
    </row>
    <row r="256" spans="1:22" x14ac:dyDescent="0.3">
      <c r="A256" s="112">
        <v>3328</v>
      </c>
      <c r="B256" s="108" t="s">
        <v>422</v>
      </c>
      <c r="C256" s="114" t="s">
        <v>1046</v>
      </c>
      <c r="D256" s="114" t="s">
        <v>424</v>
      </c>
      <c r="E256" s="114" t="s">
        <v>425</v>
      </c>
      <c r="F256" s="114" t="s">
        <v>426</v>
      </c>
      <c r="G256" s="114" t="s">
        <v>427</v>
      </c>
      <c r="H256" s="114" t="s">
        <v>428</v>
      </c>
      <c r="I256" s="114" t="s">
        <v>1047</v>
      </c>
      <c r="J256" s="115">
        <v>2310</v>
      </c>
      <c r="K256" s="115">
        <v>2310</v>
      </c>
      <c r="L256" s="115">
        <v>2310</v>
      </c>
      <c r="M256" s="115">
        <v>0</v>
      </c>
      <c r="N256" s="115">
        <v>0</v>
      </c>
      <c r="O256" s="115">
        <v>0</v>
      </c>
      <c r="P256" s="115">
        <v>0</v>
      </c>
      <c r="Q256" s="115">
        <v>0</v>
      </c>
      <c r="R256" s="115">
        <v>0</v>
      </c>
      <c r="S256" s="115">
        <v>0</v>
      </c>
      <c r="T256" s="115">
        <v>0</v>
      </c>
      <c r="U256" s="115">
        <v>0</v>
      </c>
      <c r="V256" s="115">
        <v>6930</v>
      </c>
    </row>
    <row r="257" spans="1:22" x14ac:dyDescent="0.3">
      <c r="A257" s="112">
        <v>3329</v>
      </c>
      <c r="B257" s="108" t="s">
        <v>422</v>
      </c>
      <c r="C257" s="114" t="s">
        <v>1049</v>
      </c>
      <c r="D257" s="114" t="s">
        <v>424</v>
      </c>
      <c r="E257" s="114" t="s">
        <v>425</v>
      </c>
      <c r="F257" s="114" t="s">
        <v>426</v>
      </c>
      <c r="G257" s="114" t="s">
        <v>427</v>
      </c>
      <c r="H257" s="114" t="s">
        <v>428</v>
      </c>
      <c r="I257" s="114" t="s">
        <v>1050</v>
      </c>
      <c r="J257" s="115">
        <v>1980</v>
      </c>
      <c r="K257" s="115">
        <v>1980</v>
      </c>
      <c r="L257" s="115">
        <v>1980</v>
      </c>
      <c r="M257" s="115">
        <v>0</v>
      </c>
      <c r="N257" s="115">
        <v>0</v>
      </c>
      <c r="O257" s="115">
        <v>0</v>
      </c>
      <c r="P257" s="115">
        <v>0</v>
      </c>
      <c r="Q257" s="115">
        <v>0</v>
      </c>
      <c r="R257" s="115">
        <v>0</v>
      </c>
      <c r="S257" s="115">
        <v>0</v>
      </c>
      <c r="T257" s="115">
        <v>0</v>
      </c>
      <c r="U257" s="115">
        <v>0</v>
      </c>
      <c r="V257" s="115">
        <v>5940</v>
      </c>
    </row>
    <row r="258" spans="1:22" x14ac:dyDescent="0.3">
      <c r="A258" s="112">
        <v>3330</v>
      </c>
      <c r="B258" s="108" t="s">
        <v>422</v>
      </c>
      <c r="C258" s="114" t="s">
        <v>1052</v>
      </c>
      <c r="D258" s="114" t="s">
        <v>424</v>
      </c>
      <c r="E258" s="114" t="s">
        <v>425</v>
      </c>
      <c r="F258" s="114" t="s">
        <v>426</v>
      </c>
      <c r="G258" s="114" t="s">
        <v>427</v>
      </c>
      <c r="H258" s="114" t="s">
        <v>428</v>
      </c>
      <c r="I258" s="114" t="s">
        <v>1053</v>
      </c>
      <c r="J258" s="115">
        <v>1320</v>
      </c>
      <c r="K258" s="115">
        <v>1320</v>
      </c>
      <c r="L258" s="115">
        <v>1320</v>
      </c>
      <c r="M258" s="115">
        <v>0</v>
      </c>
      <c r="N258" s="115">
        <v>0</v>
      </c>
      <c r="O258" s="115">
        <v>0</v>
      </c>
      <c r="P258" s="115">
        <v>0</v>
      </c>
      <c r="Q258" s="115">
        <v>0</v>
      </c>
      <c r="R258" s="115">
        <v>0</v>
      </c>
      <c r="S258" s="115">
        <v>0</v>
      </c>
      <c r="T258" s="115">
        <v>0</v>
      </c>
      <c r="U258" s="115">
        <v>0</v>
      </c>
      <c r="V258" s="115">
        <v>3960</v>
      </c>
    </row>
    <row r="259" spans="1:22" x14ac:dyDescent="0.3">
      <c r="A259" s="112">
        <v>3332</v>
      </c>
      <c r="B259" s="108" t="s">
        <v>422</v>
      </c>
      <c r="C259" s="114" t="s">
        <v>1054</v>
      </c>
      <c r="D259" s="114" t="s">
        <v>424</v>
      </c>
      <c r="E259" s="114" t="s">
        <v>425</v>
      </c>
      <c r="F259" s="114" t="s">
        <v>426</v>
      </c>
      <c r="G259" s="114" t="s">
        <v>427</v>
      </c>
      <c r="H259" s="114" t="s">
        <v>428</v>
      </c>
      <c r="I259" s="114" t="s">
        <v>1055</v>
      </c>
      <c r="J259" s="115">
        <v>1320</v>
      </c>
      <c r="K259" s="115">
        <v>1320</v>
      </c>
      <c r="L259" s="115">
        <v>1320</v>
      </c>
      <c r="M259" s="115">
        <v>0</v>
      </c>
      <c r="N259" s="115">
        <v>0</v>
      </c>
      <c r="O259" s="115">
        <v>0</v>
      </c>
      <c r="P259" s="115">
        <v>0</v>
      </c>
      <c r="Q259" s="115">
        <v>0</v>
      </c>
      <c r="R259" s="115">
        <v>0</v>
      </c>
      <c r="S259" s="115">
        <v>0</v>
      </c>
      <c r="T259" s="115">
        <v>0</v>
      </c>
      <c r="U259" s="115">
        <v>0</v>
      </c>
      <c r="V259" s="115">
        <v>3960</v>
      </c>
    </row>
    <row r="260" spans="1:22" x14ac:dyDescent="0.3">
      <c r="A260" s="112">
        <v>3337</v>
      </c>
      <c r="B260" s="108" t="s">
        <v>422</v>
      </c>
      <c r="C260" s="114" t="s">
        <v>1056</v>
      </c>
      <c r="D260" s="114" t="s">
        <v>424</v>
      </c>
      <c r="E260" s="114" t="s">
        <v>425</v>
      </c>
      <c r="F260" s="114" t="s">
        <v>426</v>
      </c>
      <c r="G260" s="114" t="s">
        <v>427</v>
      </c>
      <c r="H260" s="114" t="s">
        <v>428</v>
      </c>
      <c r="I260" s="114" t="s">
        <v>1057</v>
      </c>
      <c r="J260" s="115">
        <v>880</v>
      </c>
      <c r="K260" s="115">
        <v>880</v>
      </c>
      <c r="L260" s="115">
        <v>880</v>
      </c>
      <c r="M260" s="115">
        <v>0</v>
      </c>
      <c r="N260" s="115">
        <v>0</v>
      </c>
      <c r="O260" s="115">
        <v>0</v>
      </c>
      <c r="P260" s="115">
        <v>0</v>
      </c>
      <c r="Q260" s="115">
        <v>0</v>
      </c>
      <c r="R260" s="115">
        <v>0</v>
      </c>
      <c r="S260" s="115">
        <v>0</v>
      </c>
      <c r="T260" s="115">
        <v>0</v>
      </c>
      <c r="U260" s="115">
        <v>0</v>
      </c>
      <c r="V260" s="115">
        <v>2640</v>
      </c>
    </row>
    <row r="261" spans="1:22" x14ac:dyDescent="0.3">
      <c r="A261" s="112">
        <v>3338</v>
      </c>
      <c r="B261" s="108" t="s">
        <v>422</v>
      </c>
      <c r="C261" s="114" t="s">
        <v>1058</v>
      </c>
      <c r="D261" s="114" t="s">
        <v>424</v>
      </c>
      <c r="E261" s="114" t="s">
        <v>425</v>
      </c>
      <c r="F261" s="114" t="s">
        <v>426</v>
      </c>
      <c r="G261" s="114" t="s">
        <v>427</v>
      </c>
      <c r="H261" s="114" t="s">
        <v>428</v>
      </c>
      <c r="I261" s="114" t="s">
        <v>1059</v>
      </c>
      <c r="J261" s="115">
        <v>5720</v>
      </c>
      <c r="K261" s="115">
        <v>5720</v>
      </c>
      <c r="L261" s="115">
        <v>5720</v>
      </c>
      <c r="M261" s="115">
        <v>0</v>
      </c>
      <c r="N261" s="115">
        <v>0</v>
      </c>
      <c r="O261" s="115">
        <v>0</v>
      </c>
      <c r="P261" s="115">
        <v>0</v>
      </c>
      <c r="Q261" s="115">
        <v>0</v>
      </c>
      <c r="R261" s="115">
        <v>0</v>
      </c>
      <c r="S261" s="115">
        <v>0</v>
      </c>
      <c r="T261" s="115">
        <v>0</v>
      </c>
      <c r="U261" s="115">
        <v>0</v>
      </c>
      <c r="V261" s="115">
        <v>17160</v>
      </c>
    </row>
    <row r="262" spans="1:22" x14ac:dyDescent="0.3">
      <c r="A262" s="112">
        <v>3339</v>
      </c>
      <c r="B262" s="108" t="s">
        <v>422</v>
      </c>
      <c r="C262" s="114" t="s">
        <v>1061</v>
      </c>
      <c r="D262" s="114" t="s">
        <v>424</v>
      </c>
      <c r="E262" s="114" t="s">
        <v>425</v>
      </c>
      <c r="F262" s="114" t="s">
        <v>426</v>
      </c>
      <c r="G262" s="114" t="s">
        <v>427</v>
      </c>
      <c r="H262" s="114" t="s">
        <v>428</v>
      </c>
      <c r="I262" s="114" t="s">
        <v>1062</v>
      </c>
      <c r="J262" s="115">
        <v>4400</v>
      </c>
      <c r="K262" s="115">
        <v>4400</v>
      </c>
      <c r="L262" s="115">
        <v>4400</v>
      </c>
      <c r="M262" s="115">
        <v>0</v>
      </c>
      <c r="N262" s="115">
        <v>0</v>
      </c>
      <c r="O262" s="115">
        <v>0</v>
      </c>
      <c r="P262" s="115">
        <v>0</v>
      </c>
      <c r="Q262" s="115">
        <v>0</v>
      </c>
      <c r="R262" s="115">
        <v>0</v>
      </c>
      <c r="S262" s="115">
        <v>0</v>
      </c>
      <c r="T262" s="115">
        <v>0</v>
      </c>
      <c r="U262" s="115">
        <v>0</v>
      </c>
      <c r="V262" s="115">
        <v>13200</v>
      </c>
    </row>
    <row r="263" spans="1:22" x14ac:dyDescent="0.3">
      <c r="A263" s="112">
        <v>3340</v>
      </c>
      <c r="B263" s="108" t="s">
        <v>422</v>
      </c>
      <c r="C263" s="114" t="s">
        <v>1063</v>
      </c>
      <c r="D263" s="114" t="s">
        <v>434</v>
      </c>
      <c r="E263" s="114" t="s">
        <v>425</v>
      </c>
      <c r="F263" s="114" t="s">
        <v>426</v>
      </c>
      <c r="G263" s="114" t="s">
        <v>427</v>
      </c>
      <c r="H263" s="114" t="s">
        <v>428</v>
      </c>
      <c r="I263" s="114" t="s">
        <v>1064</v>
      </c>
      <c r="J263" s="115">
        <v>8800</v>
      </c>
      <c r="K263" s="115">
        <v>8800</v>
      </c>
      <c r="L263" s="115">
        <v>8800</v>
      </c>
      <c r="M263" s="115">
        <v>0</v>
      </c>
      <c r="N263" s="115">
        <v>0</v>
      </c>
      <c r="O263" s="115">
        <v>0</v>
      </c>
      <c r="P263" s="115">
        <v>0</v>
      </c>
      <c r="Q263" s="115">
        <v>0</v>
      </c>
      <c r="R263" s="115">
        <v>0</v>
      </c>
      <c r="S263" s="115">
        <v>0</v>
      </c>
      <c r="T263" s="115">
        <v>0</v>
      </c>
      <c r="U263" s="115">
        <v>0</v>
      </c>
      <c r="V263" s="115">
        <v>26400</v>
      </c>
    </row>
    <row r="264" spans="1:22" x14ac:dyDescent="0.3">
      <c r="A264" s="112">
        <v>3343</v>
      </c>
      <c r="B264" s="108" t="s">
        <v>422</v>
      </c>
      <c r="C264" s="114" t="s">
        <v>1066</v>
      </c>
      <c r="D264" s="114" t="s">
        <v>434</v>
      </c>
      <c r="E264" s="114" t="s">
        <v>425</v>
      </c>
      <c r="F264" s="114" t="s">
        <v>426</v>
      </c>
      <c r="G264" s="114" t="s">
        <v>427</v>
      </c>
      <c r="H264" s="114" t="s">
        <v>428</v>
      </c>
      <c r="I264" s="114" t="s">
        <v>1067</v>
      </c>
      <c r="J264" s="115">
        <v>3300</v>
      </c>
      <c r="K264" s="115">
        <v>3300</v>
      </c>
      <c r="L264" s="115">
        <v>3300</v>
      </c>
      <c r="M264" s="115">
        <v>0</v>
      </c>
      <c r="N264" s="115">
        <v>0</v>
      </c>
      <c r="O264" s="115">
        <v>0</v>
      </c>
      <c r="P264" s="115">
        <v>0</v>
      </c>
      <c r="Q264" s="115">
        <v>0</v>
      </c>
      <c r="R264" s="115">
        <v>0</v>
      </c>
      <c r="S264" s="115">
        <v>0</v>
      </c>
      <c r="T264" s="115">
        <v>0</v>
      </c>
      <c r="U264" s="115">
        <v>0</v>
      </c>
      <c r="V264" s="115">
        <v>9900</v>
      </c>
    </row>
    <row r="265" spans="1:22" x14ac:dyDescent="0.3">
      <c r="A265" s="112">
        <v>3346</v>
      </c>
      <c r="B265" s="108" t="s">
        <v>422</v>
      </c>
      <c r="C265" s="114" t="s">
        <v>1068</v>
      </c>
      <c r="D265" s="114" t="s">
        <v>434</v>
      </c>
      <c r="E265" s="114" t="s">
        <v>425</v>
      </c>
      <c r="F265" s="114" t="s">
        <v>426</v>
      </c>
      <c r="G265" s="114" t="s">
        <v>427</v>
      </c>
      <c r="H265" s="114" t="s">
        <v>428</v>
      </c>
      <c r="I265" s="114" t="s">
        <v>1069</v>
      </c>
      <c r="J265" s="115">
        <v>3080</v>
      </c>
      <c r="K265" s="115">
        <v>3080</v>
      </c>
      <c r="L265" s="115">
        <v>3080</v>
      </c>
      <c r="M265" s="115">
        <v>0</v>
      </c>
      <c r="N265" s="115">
        <v>0</v>
      </c>
      <c r="O265" s="115">
        <v>0</v>
      </c>
      <c r="P265" s="115">
        <v>0</v>
      </c>
      <c r="Q265" s="115">
        <v>0</v>
      </c>
      <c r="R265" s="115">
        <v>0</v>
      </c>
      <c r="S265" s="115">
        <v>0</v>
      </c>
      <c r="T265" s="115">
        <v>0</v>
      </c>
      <c r="U265" s="115">
        <v>0</v>
      </c>
      <c r="V265" s="115">
        <v>9240</v>
      </c>
    </row>
    <row r="266" spans="1:22" x14ac:dyDescent="0.3">
      <c r="A266" s="112">
        <v>3347</v>
      </c>
      <c r="B266" s="108" t="s">
        <v>422</v>
      </c>
      <c r="C266" s="114" t="s">
        <v>1071</v>
      </c>
      <c r="D266" s="114" t="s">
        <v>434</v>
      </c>
      <c r="E266" s="114" t="s">
        <v>425</v>
      </c>
      <c r="F266" s="114" t="s">
        <v>426</v>
      </c>
      <c r="G266" s="114" t="s">
        <v>427</v>
      </c>
      <c r="H266" s="114" t="s">
        <v>428</v>
      </c>
      <c r="I266" s="114" t="s">
        <v>1072</v>
      </c>
      <c r="J266" s="115">
        <v>1650</v>
      </c>
      <c r="K266" s="115">
        <v>1650</v>
      </c>
      <c r="L266" s="115">
        <v>1650</v>
      </c>
      <c r="M266" s="115">
        <v>0</v>
      </c>
      <c r="N266" s="115">
        <v>0</v>
      </c>
      <c r="O266" s="115">
        <v>0</v>
      </c>
      <c r="P266" s="115">
        <v>0</v>
      </c>
      <c r="Q266" s="115">
        <v>0</v>
      </c>
      <c r="R266" s="115">
        <v>0</v>
      </c>
      <c r="S266" s="115">
        <v>0</v>
      </c>
      <c r="T266" s="115">
        <v>0</v>
      </c>
      <c r="U266" s="115">
        <v>0</v>
      </c>
      <c r="V266" s="115">
        <v>4950</v>
      </c>
    </row>
    <row r="267" spans="1:22" x14ac:dyDescent="0.3">
      <c r="A267" s="112">
        <v>3350</v>
      </c>
      <c r="B267" s="108" t="s">
        <v>422</v>
      </c>
      <c r="C267" s="114" t="s">
        <v>1073</v>
      </c>
      <c r="D267" s="114" t="s">
        <v>434</v>
      </c>
      <c r="E267" s="114" t="s">
        <v>425</v>
      </c>
      <c r="F267" s="114" t="s">
        <v>426</v>
      </c>
      <c r="G267" s="114" t="s">
        <v>427</v>
      </c>
      <c r="H267" s="114" t="s">
        <v>428</v>
      </c>
      <c r="I267" s="114" t="s">
        <v>1074</v>
      </c>
      <c r="J267" s="115">
        <v>1320</v>
      </c>
      <c r="K267" s="115">
        <v>1320</v>
      </c>
      <c r="L267" s="115">
        <v>1320</v>
      </c>
      <c r="M267" s="115">
        <v>0</v>
      </c>
      <c r="N267" s="115">
        <v>0</v>
      </c>
      <c r="O267" s="115">
        <v>0</v>
      </c>
      <c r="P267" s="115">
        <v>0</v>
      </c>
      <c r="Q267" s="115">
        <v>0</v>
      </c>
      <c r="R267" s="115">
        <v>0</v>
      </c>
      <c r="S267" s="115">
        <v>0</v>
      </c>
      <c r="T267" s="115">
        <v>0</v>
      </c>
      <c r="U267" s="115">
        <v>0</v>
      </c>
      <c r="V267" s="115">
        <v>3960</v>
      </c>
    </row>
    <row r="268" spans="1:22" x14ac:dyDescent="0.3">
      <c r="A268" s="112">
        <v>3351</v>
      </c>
      <c r="B268" s="108" t="s">
        <v>422</v>
      </c>
      <c r="C268" s="114" t="s">
        <v>1075</v>
      </c>
      <c r="D268" s="114" t="s">
        <v>424</v>
      </c>
      <c r="E268" s="114" t="s">
        <v>425</v>
      </c>
      <c r="F268" s="114" t="s">
        <v>426</v>
      </c>
      <c r="G268" s="114" t="s">
        <v>427</v>
      </c>
      <c r="H268" s="114" t="s">
        <v>428</v>
      </c>
      <c r="I268" s="114" t="s">
        <v>1076</v>
      </c>
      <c r="J268" s="115">
        <v>4950</v>
      </c>
      <c r="K268" s="115">
        <v>4950</v>
      </c>
      <c r="L268" s="115">
        <v>4950</v>
      </c>
      <c r="M268" s="115">
        <v>0</v>
      </c>
      <c r="N268" s="115">
        <v>0</v>
      </c>
      <c r="O268" s="115">
        <v>0</v>
      </c>
      <c r="P268" s="115">
        <v>0</v>
      </c>
      <c r="Q268" s="115">
        <v>0</v>
      </c>
      <c r="R268" s="115">
        <v>0</v>
      </c>
      <c r="S268" s="115">
        <v>0</v>
      </c>
      <c r="T268" s="115">
        <v>0</v>
      </c>
      <c r="U268" s="115">
        <v>0</v>
      </c>
      <c r="V268" s="115">
        <v>14850</v>
      </c>
    </row>
    <row r="269" spans="1:22" x14ac:dyDescent="0.3">
      <c r="A269" s="112">
        <v>3353</v>
      </c>
      <c r="B269" s="108" t="s">
        <v>422</v>
      </c>
      <c r="C269" s="114" t="s">
        <v>1077</v>
      </c>
      <c r="D269" s="114" t="s">
        <v>424</v>
      </c>
      <c r="E269" s="114" t="s">
        <v>425</v>
      </c>
      <c r="F269" s="114" t="s">
        <v>426</v>
      </c>
      <c r="G269" s="114" t="s">
        <v>427</v>
      </c>
      <c r="H269" s="114" t="s">
        <v>428</v>
      </c>
      <c r="I269" s="114" t="s">
        <v>1078</v>
      </c>
      <c r="J269" s="115">
        <v>5280</v>
      </c>
      <c r="K269" s="115">
        <v>5280</v>
      </c>
      <c r="L269" s="115">
        <v>5280</v>
      </c>
      <c r="M269" s="115">
        <v>0</v>
      </c>
      <c r="N269" s="115">
        <v>0</v>
      </c>
      <c r="O269" s="115">
        <v>0</v>
      </c>
      <c r="P269" s="115">
        <v>0</v>
      </c>
      <c r="Q269" s="115">
        <v>0</v>
      </c>
      <c r="R269" s="115">
        <v>0</v>
      </c>
      <c r="S269" s="115">
        <v>0</v>
      </c>
      <c r="T269" s="115">
        <v>0</v>
      </c>
      <c r="U269" s="115">
        <v>0</v>
      </c>
      <c r="V269" s="115">
        <v>15840</v>
      </c>
    </row>
    <row r="270" spans="1:22" x14ac:dyDescent="0.3">
      <c r="A270" s="112">
        <v>3356</v>
      </c>
      <c r="B270" s="108" t="s">
        <v>422</v>
      </c>
      <c r="C270" s="114" t="s">
        <v>1080</v>
      </c>
      <c r="D270" s="114" t="s">
        <v>424</v>
      </c>
      <c r="E270" s="114" t="s">
        <v>425</v>
      </c>
      <c r="F270" s="114" t="s">
        <v>426</v>
      </c>
      <c r="G270" s="114" t="s">
        <v>427</v>
      </c>
      <c r="H270" s="114" t="s">
        <v>428</v>
      </c>
      <c r="I270" s="114" t="s">
        <v>1081</v>
      </c>
      <c r="J270" s="115">
        <v>8360</v>
      </c>
      <c r="K270" s="115">
        <v>8360</v>
      </c>
      <c r="L270" s="115">
        <v>8360</v>
      </c>
      <c r="M270" s="115">
        <v>0</v>
      </c>
      <c r="N270" s="115">
        <v>0</v>
      </c>
      <c r="O270" s="115">
        <v>0</v>
      </c>
      <c r="P270" s="115">
        <v>0</v>
      </c>
      <c r="Q270" s="115">
        <v>0</v>
      </c>
      <c r="R270" s="115">
        <v>0</v>
      </c>
      <c r="S270" s="115">
        <v>0</v>
      </c>
      <c r="T270" s="115">
        <v>0</v>
      </c>
      <c r="U270" s="115">
        <v>0</v>
      </c>
      <c r="V270" s="115">
        <v>25080</v>
      </c>
    </row>
    <row r="271" spans="1:22" x14ac:dyDescent="0.3">
      <c r="A271" s="112">
        <v>3358</v>
      </c>
      <c r="B271" s="108" t="s">
        <v>422</v>
      </c>
      <c r="C271" s="114" t="s">
        <v>1083</v>
      </c>
      <c r="D271" s="114" t="s">
        <v>424</v>
      </c>
      <c r="E271" s="114" t="s">
        <v>425</v>
      </c>
      <c r="F271" s="114" t="s">
        <v>426</v>
      </c>
      <c r="G271" s="114" t="s">
        <v>427</v>
      </c>
      <c r="H271" s="114" t="s">
        <v>428</v>
      </c>
      <c r="I271" s="114" t="s">
        <v>1084</v>
      </c>
      <c r="J271" s="115">
        <v>1870</v>
      </c>
      <c r="K271" s="115">
        <v>1870</v>
      </c>
      <c r="L271" s="115">
        <v>1870</v>
      </c>
      <c r="M271" s="115">
        <v>0</v>
      </c>
      <c r="N271" s="115">
        <v>0</v>
      </c>
      <c r="O271" s="115">
        <v>0</v>
      </c>
      <c r="P271" s="115">
        <v>0</v>
      </c>
      <c r="Q271" s="115">
        <v>0</v>
      </c>
      <c r="R271" s="115">
        <v>0</v>
      </c>
      <c r="S271" s="115">
        <v>0</v>
      </c>
      <c r="T271" s="115">
        <v>0</v>
      </c>
      <c r="U271" s="115">
        <v>0</v>
      </c>
      <c r="V271" s="115">
        <v>5610</v>
      </c>
    </row>
    <row r="272" spans="1:22" x14ac:dyDescent="0.3">
      <c r="A272" s="112">
        <v>3360</v>
      </c>
      <c r="B272" s="108" t="s">
        <v>422</v>
      </c>
      <c r="C272" s="114" t="s">
        <v>1086</v>
      </c>
      <c r="D272" s="114" t="s">
        <v>424</v>
      </c>
      <c r="E272" s="114" t="s">
        <v>425</v>
      </c>
      <c r="F272" s="114" t="s">
        <v>426</v>
      </c>
      <c r="G272" s="114" t="s">
        <v>427</v>
      </c>
      <c r="H272" s="114" t="s">
        <v>428</v>
      </c>
      <c r="I272" s="114" t="s">
        <v>1087</v>
      </c>
      <c r="J272" s="115">
        <v>9130</v>
      </c>
      <c r="K272" s="115">
        <v>9130</v>
      </c>
      <c r="L272" s="115">
        <v>9130</v>
      </c>
      <c r="M272" s="115">
        <v>0</v>
      </c>
      <c r="N272" s="115">
        <v>0</v>
      </c>
      <c r="O272" s="115">
        <v>0</v>
      </c>
      <c r="P272" s="115">
        <v>0</v>
      </c>
      <c r="Q272" s="115">
        <v>0</v>
      </c>
      <c r="R272" s="115">
        <v>0</v>
      </c>
      <c r="S272" s="115">
        <v>0</v>
      </c>
      <c r="T272" s="115">
        <v>0</v>
      </c>
      <c r="U272" s="115">
        <v>0</v>
      </c>
      <c r="V272" s="115">
        <v>27390</v>
      </c>
    </row>
    <row r="273" spans="1:22" x14ac:dyDescent="0.3">
      <c r="A273" s="112">
        <v>3364</v>
      </c>
      <c r="B273" s="108" t="s">
        <v>422</v>
      </c>
      <c r="C273" s="114" t="s">
        <v>1089</v>
      </c>
      <c r="D273" s="114" t="s">
        <v>424</v>
      </c>
      <c r="E273" s="114" t="s">
        <v>425</v>
      </c>
      <c r="F273" s="114" t="s">
        <v>426</v>
      </c>
      <c r="G273" s="114" t="s">
        <v>427</v>
      </c>
      <c r="H273" s="114" t="s">
        <v>428</v>
      </c>
      <c r="I273" s="114" t="s">
        <v>1090</v>
      </c>
      <c r="J273" s="115">
        <v>2310</v>
      </c>
      <c r="K273" s="115">
        <v>2310</v>
      </c>
      <c r="L273" s="115">
        <v>2310</v>
      </c>
      <c r="M273" s="115">
        <v>0</v>
      </c>
      <c r="N273" s="115">
        <v>0</v>
      </c>
      <c r="O273" s="115">
        <v>0</v>
      </c>
      <c r="P273" s="115">
        <v>0</v>
      </c>
      <c r="Q273" s="115">
        <v>0</v>
      </c>
      <c r="R273" s="115">
        <v>0</v>
      </c>
      <c r="S273" s="115">
        <v>0</v>
      </c>
      <c r="T273" s="115">
        <v>0</v>
      </c>
      <c r="U273" s="115">
        <v>0</v>
      </c>
      <c r="V273" s="115">
        <v>6930</v>
      </c>
    </row>
    <row r="274" spans="1:22" x14ac:dyDescent="0.3">
      <c r="A274" s="112">
        <v>3373</v>
      </c>
      <c r="B274" s="108" t="s">
        <v>422</v>
      </c>
      <c r="C274" s="114" t="s">
        <v>1091</v>
      </c>
      <c r="D274" s="114" t="s">
        <v>440</v>
      </c>
      <c r="E274" s="114" t="s">
        <v>425</v>
      </c>
      <c r="F274" s="114" t="s">
        <v>426</v>
      </c>
      <c r="G274" s="114" t="s">
        <v>427</v>
      </c>
      <c r="H274" s="114" t="s">
        <v>428</v>
      </c>
      <c r="I274" s="114" t="s">
        <v>1092</v>
      </c>
      <c r="J274" s="115">
        <v>10890</v>
      </c>
      <c r="K274" s="115">
        <v>10890</v>
      </c>
      <c r="L274" s="115">
        <v>10890</v>
      </c>
      <c r="M274" s="115">
        <v>0</v>
      </c>
      <c r="N274" s="115">
        <v>0</v>
      </c>
      <c r="O274" s="115">
        <v>0</v>
      </c>
      <c r="P274" s="115">
        <v>0</v>
      </c>
      <c r="Q274" s="115">
        <v>0</v>
      </c>
      <c r="R274" s="115">
        <v>0</v>
      </c>
      <c r="S274" s="115">
        <v>0</v>
      </c>
      <c r="T274" s="115">
        <v>0</v>
      </c>
      <c r="U274" s="115">
        <v>0</v>
      </c>
      <c r="V274" s="115">
        <v>32670</v>
      </c>
    </row>
    <row r="275" spans="1:22" x14ac:dyDescent="0.3">
      <c r="A275" s="112">
        <v>3716</v>
      </c>
      <c r="B275" s="108" t="s">
        <v>422</v>
      </c>
      <c r="C275" s="114" t="s">
        <v>1093</v>
      </c>
      <c r="D275" s="114" t="s">
        <v>434</v>
      </c>
      <c r="E275" s="114" t="s">
        <v>425</v>
      </c>
      <c r="F275" s="114" t="s">
        <v>426</v>
      </c>
      <c r="G275" s="114" t="s">
        <v>427</v>
      </c>
      <c r="H275" s="114" t="s">
        <v>428</v>
      </c>
      <c r="I275" s="114" t="s">
        <v>1094</v>
      </c>
      <c r="J275" s="115">
        <v>2860</v>
      </c>
      <c r="K275" s="115">
        <v>0</v>
      </c>
      <c r="L275" s="115">
        <v>0</v>
      </c>
      <c r="M275" s="115">
        <v>0</v>
      </c>
      <c r="N275" s="115">
        <v>0</v>
      </c>
      <c r="O275" s="115">
        <v>0</v>
      </c>
      <c r="P275" s="115">
        <v>0</v>
      </c>
      <c r="Q275" s="115">
        <v>0</v>
      </c>
      <c r="R275" s="115">
        <v>0</v>
      </c>
      <c r="S275" s="115">
        <v>0</v>
      </c>
      <c r="T275" s="115">
        <v>0</v>
      </c>
      <c r="U275" s="115">
        <v>0</v>
      </c>
      <c r="V275" s="115">
        <v>2860</v>
      </c>
    </row>
    <row r="276" spans="1:22" x14ac:dyDescent="0.3">
      <c r="A276" s="112">
        <v>3718</v>
      </c>
      <c r="B276" s="108" t="s">
        <v>422</v>
      </c>
      <c r="C276" s="114" t="s">
        <v>1096</v>
      </c>
      <c r="D276" s="114" t="s">
        <v>434</v>
      </c>
      <c r="E276" s="114" t="s">
        <v>425</v>
      </c>
      <c r="F276" s="114" t="s">
        <v>426</v>
      </c>
      <c r="G276" s="114" t="s">
        <v>427</v>
      </c>
      <c r="H276" s="114" t="s">
        <v>428</v>
      </c>
      <c r="I276" s="114" t="s">
        <v>1097</v>
      </c>
      <c r="J276" s="115">
        <v>2970</v>
      </c>
      <c r="K276" s="115">
        <v>2970</v>
      </c>
      <c r="L276" s="115">
        <v>2970</v>
      </c>
      <c r="M276" s="115">
        <v>0</v>
      </c>
      <c r="N276" s="115">
        <v>0</v>
      </c>
      <c r="O276" s="115">
        <v>0</v>
      </c>
      <c r="P276" s="115">
        <v>0</v>
      </c>
      <c r="Q276" s="115">
        <v>0</v>
      </c>
      <c r="R276" s="115">
        <v>0</v>
      </c>
      <c r="S276" s="115">
        <v>0</v>
      </c>
      <c r="T276" s="115">
        <v>0</v>
      </c>
      <c r="U276" s="115">
        <v>0</v>
      </c>
      <c r="V276" s="115">
        <v>8910</v>
      </c>
    </row>
    <row r="277" spans="1:22" x14ac:dyDescent="0.3">
      <c r="A277" s="112">
        <v>3722</v>
      </c>
      <c r="B277" s="108" t="s">
        <v>422</v>
      </c>
      <c r="C277" s="114" t="s">
        <v>1098</v>
      </c>
      <c r="D277" s="114" t="s">
        <v>424</v>
      </c>
      <c r="E277" s="114" t="s">
        <v>425</v>
      </c>
      <c r="F277" s="114" t="s">
        <v>426</v>
      </c>
      <c r="G277" s="114" t="s">
        <v>427</v>
      </c>
      <c r="H277" s="114" t="s">
        <v>428</v>
      </c>
      <c r="I277" s="114" t="s">
        <v>1099</v>
      </c>
      <c r="J277" s="115">
        <v>5390</v>
      </c>
      <c r="K277" s="115">
        <v>5390</v>
      </c>
      <c r="L277" s="115">
        <v>5390</v>
      </c>
      <c r="M277" s="115">
        <v>0</v>
      </c>
      <c r="N277" s="115">
        <v>0</v>
      </c>
      <c r="O277" s="115">
        <v>0</v>
      </c>
      <c r="P277" s="115">
        <v>0</v>
      </c>
      <c r="Q277" s="115">
        <v>0</v>
      </c>
      <c r="R277" s="115">
        <v>0</v>
      </c>
      <c r="S277" s="115">
        <v>0</v>
      </c>
      <c r="T277" s="115">
        <v>0</v>
      </c>
      <c r="U277" s="115">
        <v>0</v>
      </c>
      <c r="V277" s="115">
        <v>16170</v>
      </c>
    </row>
    <row r="278" spans="1:22" x14ac:dyDescent="0.3">
      <c r="A278" s="112">
        <v>3728</v>
      </c>
      <c r="B278" s="108" t="s">
        <v>422</v>
      </c>
      <c r="C278" s="114" t="s">
        <v>1101</v>
      </c>
      <c r="D278" s="114" t="s">
        <v>440</v>
      </c>
      <c r="E278" s="114" t="s">
        <v>425</v>
      </c>
      <c r="F278" s="114" t="s">
        <v>426</v>
      </c>
      <c r="G278" s="114" t="s">
        <v>427</v>
      </c>
      <c r="H278" s="114" t="s">
        <v>428</v>
      </c>
      <c r="I278" s="114" t="s">
        <v>1102</v>
      </c>
      <c r="J278" s="115">
        <v>2420</v>
      </c>
      <c r="K278" s="115">
        <v>2420</v>
      </c>
      <c r="L278" s="115">
        <v>2420</v>
      </c>
      <c r="M278" s="115">
        <v>0</v>
      </c>
      <c r="N278" s="115">
        <v>0</v>
      </c>
      <c r="O278" s="115">
        <v>0</v>
      </c>
      <c r="P278" s="115">
        <v>0</v>
      </c>
      <c r="Q278" s="115">
        <v>0</v>
      </c>
      <c r="R278" s="115">
        <v>0</v>
      </c>
      <c r="S278" s="115">
        <v>0</v>
      </c>
      <c r="T278" s="115">
        <v>0</v>
      </c>
      <c r="U278" s="115">
        <v>0</v>
      </c>
      <c r="V278" s="115">
        <v>7260</v>
      </c>
    </row>
    <row r="279" spans="1:22" x14ac:dyDescent="0.3">
      <c r="A279" s="112">
        <v>3733</v>
      </c>
      <c r="B279" s="108" t="s">
        <v>422</v>
      </c>
      <c r="C279" s="114" t="s">
        <v>1103</v>
      </c>
      <c r="D279" s="114" t="s">
        <v>440</v>
      </c>
      <c r="E279" s="114" t="s">
        <v>425</v>
      </c>
      <c r="F279" s="114" t="s">
        <v>426</v>
      </c>
      <c r="G279" s="114" t="s">
        <v>427</v>
      </c>
      <c r="H279" s="114" t="s">
        <v>428</v>
      </c>
      <c r="I279" s="114" t="s">
        <v>1104</v>
      </c>
      <c r="J279" s="115">
        <v>1540</v>
      </c>
      <c r="K279" s="115">
        <v>1540</v>
      </c>
      <c r="L279" s="115">
        <v>1540</v>
      </c>
      <c r="M279" s="115">
        <v>0</v>
      </c>
      <c r="N279" s="115">
        <v>0</v>
      </c>
      <c r="O279" s="115">
        <v>0</v>
      </c>
      <c r="P279" s="115">
        <v>0</v>
      </c>
      <c r="Q279" s="115">
        <v>0</v>
      </c>
      <c r="R279" s="115">
        <v>0</v>
      </c>
      <c r="S279" s="115">
        <v>0</v>
      </c>
      <c r="T279" s="115">
        <v>0</v>
      </c>
      <c r="U279" s="115">
        <v>0</v>
      </c>
      <c r="V279" s="115">
        <v>4620</v>
      </c>
    </row>
    <row r="280" spans="1:22" x14ac:dyDescent="0.3">
      <c r="A280" s="112">
        <v>3749</v>
      </c>
      <c r="B280" s="108" t="s">
        <v>422</v>
      </c>
      <c r="C280" s="114" t="s">
        <v>1105</v>
      </c>
      <c r="D280" s="114" t="s">
        <v>424</v>
      </c>
      <c r="E280" s="114" t="s">
        <v>425</v>
      </c>
      <c r="F280" s="114" t="s">
        <v>426</v>
      </c>
      <c r="G280" s="114" t="s">
        <v>427</v>
      </c>
      <c r="H280" s="114" t="s">
        <v>428</v>
      </c>
      <c r="I280" s="114" t="s">
        <v>1106</v>
      </c>
      <c r="J280" s="115">
        <v>4840</v>
      </c>
      <c r="K280" s="115">
        <v>4840</v>
      </c>
      <c r="L280" s="115">
        <v>4840</v>
      </c>
      <c r="M280" s="115">
        <v>0</v>
      </c>
      <c r="N280" s="115">
        <v>0</v>
      </c>
      <c r="O280" s="115">
        <v>0</v>
      </c>
      <c r="P280" s="115">
        <v>0</v>
      </c>
      <c r="Q280" s="115">
        <v>0</v>
      </c>
      <c r="R280" s="115">
        <v>0</v>
      </c>
      <c r="S280" s="115">
        <v>0</v>
      </c>
      <c r="T280" s="115">
        <v>0</v>
      </c>
      <c r="U280" s="115">
        <v>0</v>
      </c>
      <c r="V280" s="115">
        <v>14520</v>
      </c>
    </row>
    <row r="281" spans="1:22" x14ac:dyDescent="0.3">
      <c r="A281" s="112">
        <v>3754</v>
      </c>
      <c r="B281" s="108" t="s">
        <v>422</v>
      </c>
      <c r="C281" s="114" t="s">
        <v>1108</v>
      </c>
      <c r="D281" s="114" t="s">
        <v>440</v>
      </c>
      <c r="E281" s="114" t="s">
        <v>425</v>
      </c>
      <c r="F281" s="114" t="s">
        <v>426</v>
      </c>
      <c r="G281" s="114" t="s">
        <v>427</v>
      </c>
      <c r="H281" s="114" t="s">
        <v>428</v>
      </c>
      <c r="I281" s="114" t="s">
        <v>1109</v>
      </c>
      <c r="J281" s="115">
        <v>2860</v>
      </c>
      <c r="K281" s="115">
        <v>2860</v>
      </c>
      <c r="L281" s="115">
        <v>2860</v>
      </c>
      <c r="M281" s="115">
        <v>0</v>
      </c>
      <c r="N281" s="115">
        <v>0</v>
      </c>
      <c r="O281" s="115">
        <v>0</v>
      </c>
      <c r="P281" s="115">
        <v>0</v>
      </c>
      <c r="Q281" s="115">
        <v>0</v>
      </c>
      <c r="R281" s="115">
        <v>0</v>
      </c>
      <c r="S281" s="115">
        <v>0</v>
      </c>
      <c r="T281" s="115">
        <v>0</v>
      </c>
      <c r="U281" s="115">
        <v>0</v>
      </c>
      <c r="V281" s="115">
        <v>8580</v>
      </c>
    </row>
    <row r="282" spans="1:22" x14ac:dyDescent="0.3">
      <c r="A282" s="112">
        <v>3893</v>
      </c>
      <c r="B282" s="108" t="s">
        <v>422</v>
      </c>
      <c r="C282" s="114" t="s">
        <v>1110</v>
      </c>
      <c r="D282" s="114" t="s">
        <v>434</v>
      </c>
      <c r="E282" s="114" t="s">
        <v>425</v>
      </c>
      <c r="F282" s="114" t="s">
        <v>426</v>
      </c>
      <c r="G282" s="114" t="s">
        <v>427</v>
      </c>
      <c r="H282" s="114" t="s">
        <v>428</v>
      </c>
      <c r="I282" s="114" t="s">
        <v>1111</v>
      </c>
      <c r="J282" s="115">
        <v>11990</v>
      </c>
      <c r="K282" s="115">
        <v>11990</v>
      </c>
      <c r="L282" s="115">
        <v>11990</v>
      </c>
      <c r="M282" s="115">
        <v>0</v>
      </c>
      <c r="N282" s="115">
        <v>0</v>
      </c>
      <c r="O282" s="115">
        <v>0</v>
      </c>
      <c r="P282" s="115">
        <v>0</v>
      </c>
      <c r="Q282" s="115">
        <v>0</v>
      </c>
      <c r="R282" s="115">
        <v>0</v>
      </c>
      <c r="S282" s="115">
        <v>0</v>
      </c>
      <c r="T282" s="115">
        <v>0</v>
      </c>
      <c r="U282" s="115">
        <v>0</v>
      </c>
      <c r="V282" s="115">
        <v>35970</v>
      </c>
    </row>
    <row r="283" spans="1:22" x14ac:dyDescent="0.3">
      <c r="A283" s="112">
        <v>3896</v>
      </c>
      <c r="B283" s="108" t="s">
        <v>422</v>
      </c>
      <c r="C283" s="114" t="s">
        <v>1113</v>
      </c>
      <c r="D283" s="114" t="s">
        <v>440</v>
      </c>
      <c r="E283" s="114" t="s">
        <v>425</v>
      </c>
      <c r="F283" s="114" t="s">
        <v>426</v>
      </c>
      <c r="G283" s="114" t="s">
        <v>427</v>
      </c>
      <c r="H283" s="114" t="s">
        <v>428</v>
      </c>
      <c r="I283" s="114" t="s">
        <v>1114</v>
      </c>
      <c r="J283" s="115">
        <v>8140</v>
      </c>
      <c r="K283" s="115">
        <v>8140</v>
      </c>
      <c r="L283" s="115">
        <v>8140</v>
      </c>
      <c r="M283" s="115">
        <v>0</v>
      </c>
      <c r="N283" s="115">
        <v>0</v>
      </c>
      <c r="O283" s="115">
        <v>0</v>
      </c>
      <c r="P283" s="115">
        <v>0</v>
      </c>
      <c r="Q283" s="115">
        <v>0</v>
      </c>
      <c r="R283" s="115">
        <v>0</v>
      </c>
      <c r="S283" s="115">
        <v>0</v>
      </c>
      <c r="T283" s="115">
        <v>0</v>
      </c>
      <c r="U283" s="115">
        <v>0</v>
      </c>
      <c r="V283" s="115">
        <v>24420</v>
      </c>
    </row>
    <row r="284" spans="1:22" x14ac:dyDescent="0.3">
      <c r="A284" s="112">
        <v>3898</v>
      </c>
      <c r="B284" s="108" t="s">
        <v>422</v>
      </c>
      <c r="C284" s="114" t="s">
        <v>1115</v>
      </c>
      <c r="D284" s="114" t="s">
        <v>434</v>
      </c>
      <c r="E284" s="114" t="s">
        <v>425</v>
      </c>
      <c r="F284" s="114" t="s">
        <v>426</v>
      </c>
      <c r="G284" s="114" t="s">
        <v>427</v>
      </c>
      <c r="H284" s="114" t="s">
        <v>428</v>
      </c>
      <c r="I284" s="114" t="s">
        <v>1116</v>
      </c>
      <c r="J284" s="115">
        <v>16500</v>
      </c>
      <c r="K284" s="115">
        <v>16500</v>
      </c>
      <c r="L284" s="115">
        <v>16500</v>
      </c>
      <c r="M284" s="115">
        <v>0</v>
      </c>
      <c r="N284" s="115">
        <v>0</v>
      </c>
      <c r="O284" s="115">
        <v>0</v>
      </c>
      <c r="P284" s="115">
        <v>0</v>
      </c>
      <c r="Q284" s="115">
        <v>0</v>
      </c>
      <c r="R284" s="115">
        <v>0</v>
      </c>
      <c r="S284" s="115">
        <v>0</v>
      </c>
      <c r="T284" s="115">
        <v>0</v>
      </c>
      <c r="U284" s="115">
        <v>0</v>
      </c>
      <c r="V284" s="115">
        <v>49500</v>
      </c>
    </row>
    <row r="285" spans="1:22" x14ac:dyDescent="0.3">
      <c r="A285" s="112">
        <v>3902</v>
      </c>
      <c r="B285" s="108" t="s">
        <v>422</v>
      </c>
      <c r="C285" s="114" t="s">
        <v>1118</v>
      </c>
      <c r="D285" s="114" t="s">
        <v>434</v>
      </c>
      <c r="E285" s="114" t="s">
        <v>425</v>
      </c>
      <c r="F285" s="114" t="s">
        <v>426</v>
      </c>
      <c r="G285" s="114" t="s">
        <v>427</v>
      </c>
      <c r="H285" s="114" t="s">
        <v>428</v>
      </c>
      <c r="I285" s="114" t="s">
        <v>1119</v>
      </c>
      <c r="J285" s="115">
        <v>15290</v>
      </c>
      <c r="K285" s="115">
        <v>15290</v>
      </c>
      <c r="L285" s="115">
        <v>15290</v>
      </c>
      <c r="M285" s="115">
        <v>0</v>
      </c>
      <c r="N285" s="115">
        <v>0</v>
      </c>
      <c r="O285" s="115">
        <v>0</v>
      </c>
      <c r="P285" s="115">
        <v>0</v>
      </c>
      <c r="Q285" s="115">
        <v>0</v>
      </c>
      <c r="R285" s="115">
        <v>0</v>
      </c>
      <c r="S285" s="115">
        <v>0</v>
      </c>
      <c r="T285" s="115">
        <v>0</v>
      </c>
      <c r="U285" s="115">
        <v>0</v>
      </c>
      <c r="V285" s="115">
        <v>45870</v>
      </c>
    </row>
    <row r="286" spans="1:22" x14ac:dyDescent="0.3">
      <c r="A286" s="112">
        <v>3904</v>
      </c>
      <c r="B286" s="108" t="s">
        <v>422</v>
      </c>
      <c r="C286" s="114" t="s">
        <v>1120</v>
      </c>
      <c r="D286" s="114" t="s">
        <v>434</v>
      </c>
      <c r="E286" s="114" t="s">
        <v>425</v>
      </c>
      <c r="F286" s="114" t="s">
        <v>426</v>
      </c>
      <c r="G286" s="114" t="s">
        <v>427</v>
      </c>
      <c r="H286" s="114" t="s">
        <v>428</v>
      </c>
      <c r="I286" s="114" t="s">
        <v>1121</v>
      </c>
      <c r="J286" s="115">
        <v>24310</v>
      </c>
      <c r="K286" s="115">
        <v>24310</v>
      </c>
      <c r="L286" s="115">
        <v>24310</v>
      </c>
      <c r="M286" s="115">
        <v>0</v>
      </c>
      <c r="N286" s="115">
        <v>0</v>
      </c>
      <c r="O286" s="115">
        <v>0</v>
      </c>
      <c r="P286" s="115">
        <v>0</v>
      </c>
      <c r="Q286" s="115">
        <v>0</v>
      </c>
      <c r="R286" s="115">
        <v>0</v>
      </c>
      <c r="S286" s="115">
        <v>0</v>
      </c>
      <c r="T286" s="115">
        <v>0</v>
      </c>
      <c r="U286" s="115">
        <v>0</v>
      </c>
      <c r="V286" s="115">
        <v>72930</v>
      </c>
    </row>
    <row r="287" spans="1:22" x14ac:dyDescent="0.3">
      <c r="A287" s="112">
        <v>3906</v>
      </c>
      <c r="B287" s="108" t="s">
        <v>422</v>
      </c>
      <c r="C287" s="114" t="s">
        <v>1123</v>
      </c>
      <c r="D287" s="114" t="s">
        <v>434</v>
      </c>
      <c r="E287" s="114" t="s">
        <v>425</v>
      </c>
      <c r="F287" s="114" t="s">
        <v>426</v>
      </c>
      <c r="G287" s="114" t="s">
        <v>427</v>
      </c>
      <c r="H287" s="114" t="s">
        <v>428</v>
      </c>
      <c r="I287" s="114" t="s">
        <v>1124</v>
      </c>
      <c r="J287" s="115">
        <v>4620</v>
      </c>
      <c r="K287" s="115">
        <v>4620</v>
      </c>
      <c r="L287" s="115">
        <v>4620</v>
      </c>
      <c r="M287" s="115">
        <v>0</v>
      </c>
      <c r="N287" s="115">
        <v>0</v>
      </c>
      <c r="O287" s="115">
        <v>0</v>
      </c>
      <c r="P287" s="115">
        <v>0</v>
      </c>
      <c r="Q287" s="115">
        <v>0</v>
      </c>
      <c r="R287" s="115">
        <v>0</v>
      </c>
      <c r="S287" s="115">
        <v>0</v>
      </c>
      <c r="T287" s="115">
        <v>0</v>
      </c>
      <c r="U287" s="115">
        <v>0</v>
      </c>
      <c r="V287" s="115">
        <v>13860</v>
      </c>
    </row>
    <row r="288" spans="1:22" x14ac:dyDescent="0.3">
      <c r="A288" s="112">
        <v>3907</v>
      </c>
      <c r="B288" s="108" t="s">
        <v>422</v>
      </c>
      <c r="C288" s="114" t="s">
        <v>1126</v>
      </c>
      <c r="D288" s="114" t="s">
        <v>440</v>
      </c>
      <c r="E288" s="114" t="s">
        <v>425</v>
      </c>
      <c r="F288" s="114" t="s">
        <v>426</v>
      </c>
      <c r="G288" s="114" t="s">
        <v>427</v>
      </c>
      <c r="H288" s="114" t="s">
        <v>428</v>
      </c>
      <c r="I288" s="114" t="s">
        <v>1127</v>
      </c>
      <c r="J288" s="115">
        <v>5830</v>
      </c>
      <c r="K288" s="115">
        <v>5830</v>
      </c>
      <c r="L288" s="115">
        <v>5830</v>
      </c>
      <c r="M288" s="115">
        <v>0</v>
      </c>
      <c r="N288" s="115">
        <v>0</v>
      </c>
      <c r="O288" s="115">
        <v>0</v>
      </c>
      <c r="P288" s="115">
        <v>0</v>
      </c>
      <c r="Q288" s="115">
        <v>0</v>
      </c>
      <c r="R288" s="115">
        <v>0</v>
      </c>
      <c r="S288" s="115">
        <v>0</v>
      </c>
      <c r="T288" s="115">
        <v>0</v>
      </c>
      <c r="U288" s="115">
        <v>0</v>
      </c>
      <c r="V288" s="115">
        <v>17490</v>
      </c>
    </row>
    <row r="289" spans="1:22" x14ac:dyDescent="0.3">
      <c r="A289" s="112">
        <v>3909</v>
      </c>
      <c r="B289" s="108" t="s">
        <v>422</v>
      </c>
      <c r="C289" s="114" t="s">
        <v>1128</v>
      </c>
      <c r="D289" s="114" t="s">
        <v>434</v>
      </c>
      <c r="E289" s="114" t="s">
        <v>425</v>
      </c>
      <c r="F289" s="114" t="s">
        <v>426</v>
      </c>
      <c r="G289" s="114" t="s">
        <v>427</v>
      </c>
      <c r="H289" s="114" t="s">
        <v>428</v>
      </c>
      <c r="I289" s="114" t="s">
        <v>1129</v>
      </c>
      <c r="J289" s="115">
        <v>21670</v>
      </c>
      <c r="K289" s="115">
        <v>21670</v>
      </c>
      <c r="L289" s="115">
        <v>21670</v>
      </c>
      <c r="M289" s="115">
        <v>0</v>
      </c>
      <c r="N289" s="115">
        <v>0</v>
      </c>
      <c r="O289" s="115">
        <v>0</v>
      </c>
      <c r="P289" s="115">
        <v>0</v>
      </c>
      <c r="Q289" s="115">
        <v>0</v>
      </c>
      <c r="R289" s="115">
        <v>0</v>
      </c>
      <c r="S289" s="115">
        <v>0</v>
      </c>
      <c r="T289" s="115">
        <v>0</v>
      </c>
      <c r="U289" s="115">
        <v>0</v>
      </c>
      <c r="V289" s="115">
        <v>65010</v>
      </c>
    </row>
    <row r="290" spans="1:22" x14ac:dyDescent="0.3">
      <c r="A290" s="112">
        <v>3910</v>
      </c>
      <c r="B290" s="108" t="s">
        <v>422</v>
      </c>
      <c r="C290" s="114" t="s">
        <v>1131</v>
      </c>
      <c r="D290" s="114" t="s">
        <v>424</v>
      </c>
      <c r="E290" s="114" t="s">
        <v>425</v>
      </c>
      <c r="F290" s="114" t="s">
        <v>426</v>
      </c>
      <c r="G290" s="114" t="s">
        <v>427</v>
      </c>
      <c r="H290" s="114" t="s">
        <v>428</v>
      </c>
      <c r="I290" s="114" t="s">
        <v>1132</v>
      </c>
      <c r="J290" s="115">
        <v>9790</v>
      </c>
      <c r="K290" s="115">
        <v>9790</v>
      </c>
      <c r="L290" s="115">
        <v>9790</v>
      </c>
      <c r="M290" s="115">
        <v>0</v>
      </c>
      <c r="N290" s="115">
        <v>0</v>
      </c>
      <c r="O290" s="115">
        <v>0</v>
      </c>
      <c r="P290" s="115">
        <v>0</v>
      </c>
      <c r="Q290" s="115">
        <v>0</v>
      </c>
      <c r="R290" s="115">
        <v>0</v>
      </c>
      <c r="S290" s="115">
        <v>0</v>
      </c>
      <c r="T290" s="115">
        <v>0</v>
      </c>
      <c r="U290" s="115">
        <v>0</v>
      </c>
      <c r="V290" s="115">
        <v>29370</v>
      </c>
    </row>
    <row r="291" spans="1:22" x14ac:dyDescent="0.3">
      <c r="A291" s="112">
        <v>3911</v>
      </c>
      <c r="B291" s="108" t="s">
        <v>422</v>
      </c>
      <c r="C291" s="114" t="s">
        <v>1133</v>
      </c>
      <c r="D291" s="114" t="s">
        <v>424</v>
      </c>
      <c r="E291" s="114" t="s">
        <v>425</v>
      </c>
      <c r="F291" s="114" t="s">
        <v>426</v>
      </c>
      <c r="G291" s="114" t="s">
        <v>427</v>
      </c>
      <c r="H291" s="114" t="s">
        <v>428</v>
      </c>
      <c r="I291" s="114" t="s">
        <v>1134</v>
      </c>
      <c r="J291" s="115">
        <v>7700</v>
      </c>
      <c r="K291" s="115">
        <v>7700</v>
      </c>
      <c r="L291" s="115">
        <v>7700</v>
      </c>
      <c r="M291" s="115">
        <v>0</v>
      </c>
      <c r="N291" s="115">
        <v>0</v>
      </c>
      <c r="O291" s="115">
        <v>0</v>
      </c>
      <c r="P291" s="115">
        <v>0</v>
      </c>
      <c r="Q291" s="115">
        <v>0</v>
      </c>
      <c r="R291" s="115">
        <v>0</v>
      </c>
      <c r="S291" s="115">
        <v>0</v>
      </c>
      <c r="T291" s="115">
        <v>0</v>
      </c>
      <c r="U291" s="115">
        <v>0</v>
      </c>
      <c r="V291" s="115">
        <v>23100</v>
      </c>
    </row>
    <row r="292" spans="1:22" x14ac:dyDescent="0.3">
      <c r="A292" s="112">
        <v>3913</v>
      </c>
      <c r="B292" s="108" t="s">
        <v>422</v>
      </c>
      <c r="C292" s="114" t="s">
        <v>1136</v>
      </c>
      <c r="D292" s="114" t="s">
        <v>424</v>
      </c>
      <c r="E292" s="114" t="s">
        <v>425</v>
      </c>
      <c r="F292" s="114" t="s">
        <v>426</v>
      </c>
      <c r="G292" s="114" t="s">
        <v>427</v>
      </c>
      <c r="H292" s="114" t="s">
        <v>428</v>
      </c>
      <c r="I292" s="114" t="s">
        <v>1137</v>
      </c>
      <c r="J292" s="115">
        <v>7700</v>
      </c>
      <c r="K292" s="115">
        <v>7700</v>
      </c>
      <c r="L292" s="115">
        <v>7700</v>
      </c>
      <c r="M292" s="115">
        <v>0</v>
      </c>
      <c r="N292" s="115">
        <v>0</v>
      </c>
      <c r="O292" s="115">
        <v>0</v>
      </c>
      <c r="P292" s="115">
        <v>0</v>
      </c>
      <c r="Q292" s="115">
        <v>0</v>
      </c>
      <c r="R292" s="115">
        <v>0</v>
      </c>
      <c r="S292" s="115">
        <v>0</v>
      </c>
      <c r="T292" s="115">
        <v>0</v>
      </c>
      <c r="U292" s="115">
        <v>0</v>
      </c>
      <c r="V292" s="115">
        <v>23100</v>
      </c>
    </row>
    <row r="293" spans="1:22" x14ac:dyDescent="0.3">
      <c r="A293" s="112">
        <v>3916</v>
      </c>
      <c r="B293" s="108" t="s">
        <v>422</v>
      </c>
      <c r="C293" s="114" t="s">
        <v>1138</v>
      </c>
      <c r="D293" s="114" t="s">
        <v>424</v>
      </c>
      <c r="E293" s="114" t="s">
        <v>425</v>
      </c>
      <c r="F293" s="114" t="s">
        <v>426</v>
      </c>
      <c r="G293" s="114" t="s">
        <v>427</v>
      </c>
      <c r="H293" s="114" t="s">
        <v>428</v>
      </c>
      <c r="I293" s="114" t="s">
        <v>1139</v>
      </c>
      <c r="J293" s="115">
        <v>20240</v>
      </c>
      <c r="K293" s="115">
        <v>20240</v>
      </c>
      <c r="L293" s="115">
        <v>20240</v>
      </c>
      <c r="M293" s="115">
        <v>0</v>
      </c>
      <c r="N293" s="115">
        <v>0</v>
      </c>
      <c r="O293" s="115">
        <v>0</v>
      </c>
      <c r="P293" s="115">
        <v>0</v>
      </c>
      <c r="Q293" s="115">
        <v>0</v>
      </c>
      <c r="R293" s="115">
        <v>0</v>
      </c>
      <c r="S293" s="115">
        <v>0</v>
      </c>
      <c r="T293" s="115">
        <v>0</v>
      </c>
      <c r="U293" s="115">
        <v>0</v>
      </c>
      <c r="V293" s="115">
        <v>60720</v>
      </c>
    </row>
    <row r="294" spans="1:22" x14ac:dyDescent="0.3">
      <c r="A294" s="112">
        <v>3917</v>
      </c>
      <c r="B294" s="108" t="s">
        <v>422</v>
      </c>
      <c r="C294" s="114" t="s">
        <v>1141</v>
      </c>
      <c r="D294" s="114" t="s">
        <v>424</v>
      </c>
      <c r="E294" s="114" t="s">
        <v>425</v>
      </c>
      <c r="F294" s="114" t="s">
        <v>426</v>
      </c>
      <c r="G294" s="114" t="s">
        <v>427</v>
      </c>
      <c r="H294" s="114" t="s">
        <v>428</v>
      </c>
      <c r="I294" s="114" t="s">
        <v>1142</v>
      </c>
      <c r="J294" s="115">
        <v>25960</v>
      </c>
      <c r="K294" s="115">
        <v>25960</v>
      </c>
      <c r="L294" s="115">
        <v>25960</v>
      </c>
      <c r="M294" s="115">
        <v>0</v>
      </c>
      <c r="N294" s="115">
        <v>0</v>
      </c>
      <c r="O294" s="115">
        <v>0</v>
      </c>
      <c r="P294" s="115">
        <v>0</v>
      </c>
      <c r="Q294" s="115">
        <v>0</v>
      </c>
      <c r="R294" s="115">
        <v>0</v>
      </c>
      <c r="S294" s="115">
        <v>0</v>
      </c>
      <c r="T294" s="115">
        <v>0</v>
      </c>
      <c r="U294" s="115">
        <v>0</v>
      </c>
      <c r="V294" s="115">
        <v>77880</v>
      </c>
    </row>
    <row r="295" spans="1:22" x14ac:dyDescent="0.3">
      <c r="A295" s="112">
        <v>3918</v>
      </c>
      <c r="B295" s="108" t="s">
        <v>422</v>
      </c>
      <c r="C295" s="114" t="s">
        <v>1144</v>
      </c>
      <c r="D295" s="114" t="s">
        <v>424</v>
      </c>
      <c r="E295" s="114" t="s">
        <v>425</v>
      </c>
      <c r="F295" s="114" t="s">
        <v>426</v>
      </c>
      <c r="G295" s="114" t="s">
        <v>427</v>
      </c>
      <c r="H295" s="114" t="s">
        <v>428</v>
      </c>
      <c r="I295" s="114" t="s">
        <v>1145</v>
      </c>
      <c r="J295" s="115">
        <v>29150</v>
      </c>
      <c r="K295" s="115">
        <v>29150</v>
      </c>
      <c r="L295" s="115">
        <v>29150</v>
      </c>
      <c r="M295" s="115">
        <v>0</v>
      </c>
      <c r="N295" s="115">
        <v>0</v>
      </c>
      <c r="O295" s="115">
        <v>0</v>
      </c>
      <c r="P295" s="115">
        <v>0</v>
      </c>
      <c r="Q295" s="115">
        <v>0</v>
      </c>
      <c r="R295" s="115">
        <v>0</v>
      </c>
      <c r="S295" s="115">
        <v>0</v>
      </c>
      <c r="T295" s="115">
        <v>0</v>
      </c>
      <c r="U295" s="115">
        <v>0</v>
      </c>
      <c r="V295" s="115">
        <v>87450</v>
      </c>
    </row>
    <row r="296" spans="1:22" x14ac:dyDescent="0.3">
      <c r="A296" s="112">
        <v>3919</v>
      </c>
      <c r="B296" s="108" t="s">
        <v>422</v>
      </c>
      <c r="C296" s="114" t="s">
        <v>1146</v>
      </c>
      <c r="D296" s="114" t="s">
        <v>440</v>
      </c>
      <c r="E296" s="114" t="s">
        <v>425</v>
      </c>
      <c r="F296" s="114" t="s">
        <v>426</v>
      </c>
      <c r="G296" s="114" t="s">
        <v>427</v>
      </c>
      <c r="H296" s="114" t="s">
        <v>428</v>
      </c>
      <c r="I296" s="114" t="s">
        <v>1147</v>
      </c>
      <c r="J296" s="115">
        <v>5940</v>
      </c>
      <c r="K296" s="115">
        <v>5940</v>
      </c>
      <c r="L296" s="115">
        <v>5940</v>
      </c>
      <c r="M296" s="115">
        <v>0</v>
      </c>
      <c r="N296" s="115">
        <v>0</v>
      </c>
      <c r="O296" s="115">
        <v>0</v>
      </c>
      <c r="P296" s="115">
        <v>0</v>
      </c>
      <c r="Q296" s="115">
        <v>0</v>
      </c>
      <c r="R296" s="115">
        <v>0</v>
      </c>
      <c r="S296" s="115">
        <v>0</v>
      </c>
      <c r="T296" s="115">
        <v>0</v>
      </c>
      <c r="U296" s="115">
        <v>0</v>
      </c>
      <c r="V296" s="115">
        <v>17820</v>
      </c>
    </row>
    <row r="297" spans="1:22" x14ac:dyDescent="0.3">
      <c r="A297" s="112">
        <v>3920</v>
      </c>
      <c r="B297" s="108" t="s">
        <v>422</v>
      </c>
      <c r="C297" s="114" t="s">
        <v>1149</v>
      </c>
      <c r="D297" s="114" t="s">
        <v>434</v>
      </c>
      <c r="E297" s="114" t="s">
        <v>425</v>
      </c>
      <c r="F297" s="114" t="s">
        <v>426</v>
      </c>
      <c r="G297" s="114" t="s">
        <v>427</v>
      </c>
      <c r="H297" s="114" t="s">
        <v>428</v>
      </c>
      <c r="I297" s="114" t="s">
        <v>1150</v>
      </c>
      <c r="J297" s="115">
        <v>6160</v>
      </c>
      <c r="K297" s="115">
        <v>6160</v>
      </c>
      <c r="L297" s="115">
        <v>6160</v>
      </c>
      <c r="M297" s="115">
        <v>0</v>
      </c>
      <c r="N297" s="115">
        <v>0</v>
      </c>
      <c r="O297" s="115">
        <v>0</v>
      </c>
      <c r="P297" s="115">
        <v>0</v>
      </c>
      <c r="Q297" s="115">
        <v>0</v>
      </c>
      <c r="R297" s="115">
        <v>0</v>
      </c>
      <c r="S297" s="115">
        <v>0</v>
      </c>
      <c r="T297" s="115">
        <v>0</v>
      </c>
      <c r="U297" s="115">
        <v>0</v>
      </c>
      <c r="V297" s="115">
        <v>18480</v>
      </c>
    </row>
    <row r="298" spans="1:22" x14ac:dyDescent="0.3">
      <c r="A298" s="112">
        <v>4026</v>
      </c>
      <c r="B298" s="108" t="s">
        <v>422</v>
      </c>
      <c r="C298" s="114" t="s">
        <v>1152</v>
      </c>
      <c r="D298" s="114" t="s">
        <v>440</v>
      </c>
      <c r="E298" s="114" t="s">
        <v>425</v>
      </c>
      <c r="F298" s="114" t="s">
        <v>426</v>
      </c>
      <c r="G298" s="114" t="s">
        <v>427</v>
      </c>
      <c r="H298" s="114" t="s">
        <v>428</v>
      </c>
      <c r="I298" s="114" t="s">
        <v>1153</v>
      </c>
      <c r="J298" s="115">
        <v>13479.66</v>
      </c>
      <c r="K298" s="115">
        <v>13479.66</v>
      </c>
      <c r="L298" s="115">
        <v>13479.68</v>
      </c>
      <c r="M298" s="115">
        <v>0</v>
      </c>
      <c r="N298" s="115">
        <v>0</v>
      </c>
      <c r="O298" s="115">
        <v>0</v>
      </c>
      <c r="P298" s="115">
        <v>0</v>
      </c>
      <c r="Q298" s="115">
        <v>0</v>
      </c>
      <c r="R298" s="115">
        <v>0</v>
      </c>
      <c r="S298" s="115">
        <v>0</v>
      </c>
      <c r="T298" s="115">
        <v>0</v>
      </c>
      <c r="U298" s="115">
        <v>0</v>
      </c>
      <c r="V298" s="115">
        <v>40439</v>
      </c>
    </row>
    <row r="299" spans="1:22" x14ac:dyDescent="0.3">
      <c r="A299" s="112">
        <v>4040</v>
      </c>
      <c r="B299" s="108" t="s">
        <v>422</v>
      </c>
      <c r="C299" s="114" t="s">
        <v>1155</v>
      </c>
      <c r="D299" s="114" t="s">
        <v>440</v>
      </c>
      <c r="E299" s="114" t="s">
        <v>425</v>
      </c>
      <c r="F299" s="114" t="s">
        <v>426</v>
      </c>
      <c r="G299" s="114" t="s">
        <v>427</v>
      </c>
      <c r="H299" s="114" t="s">
        <v>428</v>
      </c>
      <c r="I299" s="114" t="s">
        <v>1156</v>
      </c>
      <c r="J299" s="115">
        <v>18154.66</v>
      </c>
      <c r="K299" s="115">
        <v>18154.66</v>
      </c>
      <c r="L299" s="115">
        <v>18154.68</v>
      </c>
      <c r="M299" s="115">
        <v>0</v>
      </c>
      <c r="N299" s="115">
        <v>0</v>
      </c>
      <c r="O299" s="115">
        <v>0</v>
      </c>
      <c r="P299" s="115">
        <v>0</v>
      </c>
      <c r="Q299" s="115">
        <v>0</v>
      </c>
      <c r="R299" s="115">
        <v>0</v>
      </c>
      <c r="S299" s="115">
        <v>0</v>
      </c>
      <c r="T299" s="115">
        <v>0</v>
      </c>
      <c r="U299" s="115">
        <v>0</v>
      </c>
      <c r="V299" s="115">
        <v>54464</v>
      </c>
    </row>
    <row r="300" spans="1:22" x14ac:dyDescent="0.3">
      <c r="A300" s="112">
        <v>4043</v>
      </c>
      <c r="B300" s="108" t="s">
        <v>422</v>
      </c>
      <c r="C300" s="114" t="s">
        <v>1158</v>
      </c>
      <c r="D300" s="114" t="s">
        <v>440</v>
      </c>
      <c r="E300" s="114" t="s">
        <v>425</v>
      </c>
      <c r="F300" s="114" t="s">
        <v>426</v>
      </c>
      <c r="G300" s="114" t="s">
        <v>427</v>
      </c>
      <c r="H300" s="114" t="s">
        <v>428</v>
      </c>
      <c r="I300" s="114" t="s">
        <v>1159</v>
      </c>
      <c r="J300" s="115">
        <v>2259.66</v>
      </c>
      <c r="K300" s="115">
        <v>2259.66</v>
      </c>
      <c r="L300" s="115">
        <v>2259.6799999999998</v>
      </c>
      <c r="M300" s="115">
        <v>0</v>
      </c>
      <c r="N300" s="115">
        <v>0</v>
      </c>
      <c r="O300" s="115">
        <v>0</v>
      </c>
      <c r="P300" s="115">
        <v>0</v>
      </c>
      <c r="Q300" s="115">
        <v>0</v>
      </c>
      <c r="R300" s="115">
        <v>0</v>
      </c>
      <c r="S300" s="115">
        <v>0</v>
      </c>
      <c r="T300" s="115">
        <v>0</v>
      </c>
      <c r="U300" s="115">
        <v>0</v>
      </c>
      <c r="V300" s="115">
        <v>6779</v>
      </c>
    </row>
    <row r="301" spans="1:22" x14ac:dyDescent="0.3">
      <c r="A301" s="112">
        <v>4045</v>
      </c>
      <c r="B301" s="108" t="s">
        <v>422</v>
      </c>
      <c r="C301" s="114" t="s">
        <v>1161</v>
      </c>
      <c r="D301" s="114" t="s">
        <v>440</v>
      </c>
      <c r="E301" s="114" t="s">
        <v>425</v>
      </c>
      <c r="F301" s="114" t="s">
        <v>426</v>
      </c>
      <c r="G301" s="114" t="s">
        <v>427</v>
      </c>
      <c r="H301" s="114" t="s">
        <v>428</v>
      </c>
      <c r="I301" s="114" t="s">
        <v>1162</v>
      </c>
      <c r="J301" s="115">
        <v>4675</v>
      </c>
      <c r="K301" s="115">
        <v>4675</v>
      </c>
      <c r="L301" s="115">
        <v>4675</v>
      </c>
      <c r="M301" s="115">
        <v>0</v>
      </c>
      <c r="N301" s="115">
        <v>0</v>
      </c>
      <c r="O301" s="115">
        <v>0</v>
      </c>
      <c r="P301" s="115">
        <v>0</v>
      </c>
      <c r="Q301" s="115">
        <v>0</v>
      </c>
      <c r="R301" s="115">
        <v>0</v>
      </c>
      <c r="S301" s="115">
        <v>0</v>
      </c>
      <c r="T301" s="115">
        <v>0</v>
      </c>
      <c r="U301" s="115">
        <v>0</v>
      </c>
      <c r="V301" s="115">
        <v>14025</v>
      </c>
    </row>
    <row r="302" spans="1:22" x14ac:dyDescent="0.3">
      <c r="A302" s="112">
        <v>4065</v>
      </c>
      <c r="B302" s="108" t="s">
        <v>422</v>
      </c>
      <c r="C302" s="114" t="s">
        <v>1164</v>
      </c>
      <c r="D302" s="114" t="s">
        <v>440</v>
      </c>
      <c r="E302" s="114" t="s">
        <v>425</v>
      </c>
      <c r="F302" s="114" t="s">
        <v>426</v>
      </c>
      <c r="G302" s="114" t="s">
        <v>427</v>
      </c>
      <c r="H302" s="114" t="s">
        <v>428</v>
      </c>
      <c r="I302" s="114" t="s">
        <v>1165</v>
      </c>
      <c r="J302" s="115">
        <v>12934.33</v>
      </c>
      <c r="K302" s="115">
        <v>12934.33</v>
      </c>
      <c r="L302" s="115">
        <v>12934.34</v>
      </c>
      <c r="M302" s="115">
        <v>0</v>
      </c>
      <c r="N302" s="115">
        <v>0</v>
      </c>
      <c r="O302" s="115">
        <v>0</v>
      </c>
      <c r="P302" s="115">
        <v>0</v>
      </c>
      <c r="Q302" s="115">
        <v>0</v>
      </c>
      <c r="R302" s="115">
        <v>0</v>
      </c>
      <c r="S302" s="115">
        <v>0</v>
      </c>
      <c r="T302" s="115">
        <v>0</v>
      </c>
      <c r="U302" s="115">
        <v>0</v>
      </c>
      <c r="V302" s="115">
        <v>38803</v>
      </c>
    </row>
    <row r="303" spans="1:22" x14ac:dyDescent="0.3">
      <c r="A303" s="112">
        <v>4091</v>
      </c>
      <c r="B303" s="108" t="s">
        <v>422</v>
      </c>
      <c r="C303" s="114" t="s">
        <v>1167</v>
      </c>
      <c r="D303" s="114" t="s">
        <v>424</v>
      </c>
      <c r="E303" s="114" t="s">
        <v>425</v>
      </c>
      <c r="F303" s="114" t="s">
        <v>426</v>
      </c>
      <c r="G303" s="114" t="s">
        <v>427</v>
      </c>
      <c r="H303" s="114" t="s">
        <v>428</v>
      </c>
      <c r="I303" s="114" t="s">
        <v>1168</v>
      </c>
      <c r="J303" s="115">
        <v>14103</v>
      </c>
      <c r="K303" s="115">
        <v>14103</v>
      </c>
      <c r="L303" s="115">
        <v>14103</v>
      </c>
      <c r="M303" s="115">
        <v>0</v>
      </c>
      <c r="N303" s="115">
        <v>0</v>
      </c>
      <c r="O303" s="115">
        <v>0</v>
      </c>
      <c r="P303" s="115">
        <v>0</v>
      </c>
      <c r="Q303" s="115">
        <v>0</v>
      </c>
      <c r="R303" s="115">
        <v>0</v>
      </c>
      <c r="S303" s="115">
        <v>0</v>
      </c>
      <c r="T303" s="115">
        <v>0</v>
      </c>
      <c r="U303" s="115">
        <v>0</v>
      </c>
      <c r="V303" s="115">
        <v>42309</v>
      </c>
    </row>
    <row r="304" spans="1:22" x14ac:dyDescent="0.3">
      <c r="A304" s="112">
        <v>4109</v>
      </c>
      <c r="B304" s="108" t="s">
        <v>422</v>
      </c>
      <c r="C304" s="114" t="s">
        <v>1170</v>
      </c>
      <c r="D304" s="114" t="s">
        <v>424</v>
      </c>
      <c r="E304" s="114" t="s">
        <v>425</v>
      </c>
      <c r="F304" s="114" t="s">
        <v>426</v>
      </c>
      <c r="G304" s="114" t="s">
        <v>427</v>
      </c>
      <c r="H304" s="114" t="s">
        <v>428</v>
      </c>
      <c r="I304" s="114" t="s">
        <v>1171</v>
      </c>
      <c r="J304" s="115">
        <v>5220.33</v>
      </c>
      <c r="K304" s="115">
        <v>5220.33</v>
      </c>
      <c r="L304" s="115">
        <v>5220.34</v>
      </c>
      <c r="M304" s="115">
        <v>0</v>
      </c>
      <c r="N304" s="115">
        <v>0</v>
      </c>
      <c r="O304" s="115">
        <v>0</v>
      </c>
      <c r="P304" s="115">
        <v>0</v>
      </c>
      <c r="Q304" s="115">
        <v>0</v>
      </c>
      <c r="R304" s="115">
        <v>0</v>
      </c>
      <c r="S304" s="115">
        <v>0</v>
      </c>
      <c r="T304" s="115">
        <v>0</v>
      </c>
      <c r="U304" s="115">
        <v>0</v>
      </c>
      <c r="V304" s="115">
        <v>15661</v>
      </c>
    </row>
    <row r="305" spans="1:22" x14ac:dyDescent="0.3">
      <c r="A305" s="112">
        <v>4246</v>
      </c>
      <c r="B305" s="108" t="s">
        <v>422</v>
      </c>
      <c r="C305" s="114" t="s">
        <v>1173</v>
      </c>
      <c r="D305" s="114" t="s">
        <v>434</v>
      </c>
      <c r="E305" s="114" t="s">
        <v>425</v>
      </c>
      <c r="F305" s="114" t="s">
        <v>426</v>
      </c>
      <c r="G305" s="114" t="s">
        <v>427</v>
      </c>
      <c r="H305" s="114" t="s">
        <v>428</v>
      </c>
      <c r="I305" s="114" t="s">
        <v>1174</v>
      </c>
      <c r="J305" s="115">
        <v>24310</v>
      </c>
      <c r="K305" s="115">
        <v>24310</v>
      </c>
      <c r="L305" s="115">
        <v>24310</v>
      </c>
      <c r="M305" s="115">
        <v>0</v>
      </c>
      <c r="N305" s="115">
        <v>0</v>
      </c>
      <c r="O305" s="115">
        <v>0</v>
      </c>
      <c r="P305" s="115">
        <v>0</v>
      </c>
      <c r="Q305" s="115">
        <v>0</v>
      </c>
      <c r="R305" s="115">
        <v>0</v>
      </c>
      <c r="S305" s="115">
        <v>0</v>
      </c>
      <c r="T305" s="115">
        <v>0</v>
      </c>
      <c r="U305" s="115">
        <v>0</v>
      </c>
      <c r="V305" s="115">
        <v>72930</v>
      </c>
    </row>
    <row r="306" spans="1:22" x14ac:dyDescent="0.3">
      <c r="A306" s="112">
        <v>4522</v>
      </c>
      <c r="B306" s="108" t="s">
        <v>422</v>
      </c>
      <c r="C306" s="114" t="s">
        <v>1176</v>
      </c>
      <c r="D306" s="114" t="s">
        <v>434</v>
      </c>
      <c r="E306" s="114" t="s">
        <v>425</v>
      </c>
      <c r="F306" s="114" t="s">
        <v>426</v>
      </c>
      <c r="G306" s="114" t="s">
        <v>427</v>
      </c>
      <c r="H306" s="114" t="s">
        <v>428</v>
      </c>
      <c r="I306" s="114" t="s">
        <v>1177</v>
      </c>
      <c r="J306" s="115">
        <v>3662</v>
      </c>
      <c r="K306" s="115">
        <v>3662</v>
      </c>
      <c r="L306" s="115">
        <v>3662</v>
      </c>
      <c r="M306" s="115">
        <v>0</v>
      </c>
      <c r="N306" s="115">
        <v>0</v>
      </c>
      <c r="O306" s="115">
        <v>0</v>
      </c>
      <c r="P306" s="115">
        <v>0</v>
      </c>
      <c r="Q306" s="115">
        <v>0</v>
      </c>
      <c r="R306" s="115">
        <v>0</v>
      </c>
      <c r="S306" s="115">
        <v>0</v>
      </c>
      <c r="T306" s="115">
        <v>0</v>
      </c>
      <c r="U306" s="115">
        <v>0</v>
      </c>
      <c r="V306" s="115">
        <v>10986</v>
      </c>
    </row>
    <row r="307" spans="1:22" x14ac:dyDescent="0.3">
      <c r="A307" s="112">
        <v>4523</v>
      </c>
      <c r="B307" s="108" t="s">
        <v>422</v>
      </c>
      <c r="C307" s="114" t="s">
        <v>1179</v>
      </c>
      <c r="D307" s="114" t="s">
        <v>434</v>
      </c>
      <c r="E307" s="114" t="s">
        <v>425</v>
      </c>
      <c r="F307" s="114" t="s">
        <v>426</v>
      </c>
      <c r="G307" s="114" t="s">
        <v>427</v>
      </c>
      <c r="H307" s="114" t="s">
        <v>428</v>
      </c>
      <c r="I307" s="114" t="s">
        <v>1180</v>
      </c>
      <c r="J307" s="115">
        <v>4675</v>
      </c>
      <c r="K307" s="115">
        <v>4675</v>
      </c>
      <c r="L307" s="115">
        <v>4675</v>
      </c>
      <c r="M307" s="115">
        <v>0</v>
      </c>
      <c r="N307" s="115">
        <v>0</v>
      </c>
      <c r="O307" s="115">
        <v>0</v>
      </c>
      <c r="P307" s="115">
        <v>0</v>
      </c>
      <c r="Q307" s="115">
        <v>0</v>
      </c>
      <c r="R307" s="115">
        <v>0</v>
      </c>
      <c r="S307" s="115">
        <v>0</v>
      </c>
      <c r="T307" s="115">
        <v>0</v>
      </c>
      <c r="U307" s="115">
        <v>0</v>
      </c>
      <c r="V307" s="115">
        <v>14025</v>
      </c>
    </row>
    <row r="308" spans="1:22" x14ac:dyDescent="0.3">
      <c r="A308" s="112">
        <v>4534</v>
      </c>
      <c r="B308" s="108" t="s">
        <v>422</v>
      </c>
      <c r="C308" s="114" t="s">
        <v>1182</v>
      </c>
      <c r="D308" s="114" t="s">
        <v>424</v>
      </c>
      <c r="E308" s="114" t="s">
        <v>425</v>
      </c>
      <c r="F308" s="114" t="s">
        <v>426</v>
      </c>
      <c r="G308" s="114" t="s">
        <v>427</v>
      </c>
      <c r="H308" s="114" t="s">
        <v>428</v>
      </c>
      <c r="I308" s="114" t="s">
        <v>1183</v>
      </c>
      <c r="J308" s="115">
        <v>3584.33</v>
      </c>
      <c r="K308" s="115">
        <v>3584.33</v>
      </c>
      <c r="L308" s="115">
        <v>3584.34</v>
      </c>
      <c r="M308" s="115">
        <v>0</v>
      </c>
      <c r="N308" s="115">
        <v>0</v>
      </c>
      <c r="O308" s="115">
        <v>0</v>
      </c>
      <c r="P308" s="115">
        <v>0</v>
      </c>
      <c r="Q308" s="115">
        <v>0</v>
      </c>
      <c r="R308" s="115">
        <v>0</v>
      </c>
      <c r="S308" s="115">
        <v>0</v>
      </c>
      <c r="T308" s="115">
        <v>0</v>
      </c>
      <c r="U308" s="115">
        <v>0</v>
      </c>
      <c r="V308" s="115">
        <v>10753</v>
      </c>
    </row>
    <row r="309" spans="1:22" x14ac:dyDescent="0.3">
      <c r="A309" s="112">
        <v>4622</v>
      </c>
      <c r="B309" s="108" t="s">
        <v>422</v>
      </c>
      <c r="C309" s="114" t="s">
        <v>1185</v>
      </c>
      <c r="D309" s="114" t="s">
        <v>440</v>
      </c>
      <c r="E309" s="114" t="s">
        <v>425</v>
      </c>
      <c r="F309" s="114" t="s">
        <v>426</v>
      </c>
      <c r="G309" s="114" t="s">
        <v>427</v>
      </c>
      <c r="H309" s="114" t="s">
        <v>428</v>
      </c>
      <c r="I309" s="114" t="s">
        <v>1186</v>
      </c>
      <c r="J309" s="115">
        <v>1324.66</v>
      </c>
      <c r="K309" s="115">
        <v>1324.66</v>
      </c>
      <c r="L309" s="115">
        <v>1324.68</v>
      </c>
      <c r="M309" s="115">
        <v>0</v>
      </c>
      <c r="N309" s="115">
        <v>0</v>
      </c>
      <c r="O309" s="115">
        <v>0</v>
      </c>
      <c r="P309" s="115">
        <v>0</v>
      </c>
      <c r="Q309" s="115">
        <v>0</v>
      </c>
      <c r="R309" s="115">
        <v>0</v>
      </c>
      <c r="S309" s="115">
        <v>0</v>
      </c>
      <c r="T309" s="115">
        <v>0</v>
      </c>
      <c r="U309" s="115">
        <v>0</v>
      </c>
      <c r="V309" s="115">
        <v>3974</v>
      </c>
    </row>
    <row r="310" spans="1:22" x14ac:dyDescent="0.3">
      <c r="A310" s="112">
        <v>5200</v>
      </c>
      <c r="B310" s="108" t="s">
        <v>422</v>
      </c>
      <c r="C310" s="114" t="s">
        <v>1188</v>
      </c>
      <c r="D310" s="114" t="s">
        <v>440</v>
      </c>
      <c r="E310" s="114" t="s">
        <v>425</v>
      </c>
      <c r="F310" s="114" t="s">
        <v>426</v>
      </c>
      <c r="G310" s="114" t="s">
        <v>427</v>
      </c>
      <c r="H310" s="114" t="s">
        <v>428</v>
      </c>
      <c r="I310" s="114" t="s">
        <v>1189</v>
      </c>
      <c r="J310" s="115">
        <v>12870</v>
      </c>
      <c r="K310" s="115">
        <v>12870</v>
      </c>
      <c r="L310" s="115">
        <v>12870</v>
      </c>
      <c r="M310" s="115">
        <v>0</v>
      </c>
      <c r="N310" s="115">
        <v>0</v>
      </c>
      <c r="O310" s="115">
        <v>0</v>
      </c>
      <c r="P310" s="115">
        <v>0</v>
      </c>
      <c r="Q310" s="115">
        <v>0</v>
      </c>
      <c r="R310" s="115">
        <v>0</v>
      </c>
      <c r="S310" s="115">
        <v>0</v>
      </c>
      <c r="T310" s="115">
        <v>0</v>
      </c>
      <c r="U310" s="115">
        <v>0</v>
      </c>
      <c r="V310" s="115">
        <v>38610</v>
      </c>
    </row>
    <row r="311" spans="1:22" x14ac:dyDescent="0.3">
      <c r="A311" s="112">
        <v>5201</v>
      </c>
      <c r="B311" s="108" t="s">
        <v>422</v>
      </c>
      <c r="C311" s="114" t="s">
        <v>1191</v>
      </c>
      <c r="D311" s="114" t="s">
        <v>440</v>
      </c>
      <c r="E311" s="114" t="s">
        <v>425</v>
      </c>
      <c r="F311" s="114" t="s">
        <v>426</v>
      </c>
      <c r="G311" s="114" t="s">
        <v>427</v>
      </c>
      <c r="H311" s="114" t="s">
        <v>428</v>
      </c>
      <c r="I311" s="114" t="s">
        <v>1192</v>
      </c>
      <c r="J311" s="115">
        <v>4730</v>
      </c>
      <c r="K311" s="115">
        <v>4730</v>
      </c>
      <c r="L311" s="115">
        <v>4730</v>
      </c>
      <c r="M311" s="115">
        <v>0</v>
      </c>
      <c r="N311" s="115">
        <v>0</v>
      </c>
      <c r="O311" s="115">
        <v>0</v>
      </c>
      <c r="P311" s="115">
        <v>0</v>
      </c>
      <c r="Q311" s="115">
        <v>0</v>
      </c>
      <c r="R311" s="115">
        <v>0</v>
      </c>
      <c r="S311" s="115">
        <v>0</v>
      </c>
      <c r="T311" s="115">
        <v>0</v>
      </c>
      <c r="U311" s="115">
        <v>0</v>
      </c>
      <c r="V311" s="115">
        <v>14190</v>
      </c>
    </row>
    <row r="312" spans="1:22" x14ac:dyDescent="0.3">
      <c r="A312" s="112">
        <v>5202</v>
      </c>
      <c r="B312" s="108" t="s">
        <v>422</v>
      </c>
      <c r="C312" s="114" t="s">
        <v>1194</v>
      </c>
      <c r="D312" s="114" t="s">
        <v>440</v>
      </c>
      <c r="E312" s="114" t="s">
        <v>425</v>
      </c>
      <c r="F312" s="114" t="s">
        <v>426</v>
      </c>
      <c r="G312" s="114" t="s">
        <v>427</v>
      </c>
      <c r="H312" s="114" t="s">
        <v>428</v>
      </c>
      <c r="I312" s="114" t="s">
        <v>1195</v>
      </c>
      <c r="J312" s="115">
        <v>8250</v>
      </c>
      <c r="K312" s="115">
        <v>8250</v>
      </c>
      <c r="L312" s="115">
        <v>8250</v>
      </c>
      <c r="M312" s="115">
        <v>0</v>
      </c>
      <c r="N312" s="115">
        <v>0</v>
      </c>
      <c r="O312" s="115">
        <v>0</v>
      </c>
      <c r="P312" s="115">
        <v>0</v>
      </c>
      <c r="Q312" s="115">
        <v>0</v>
      </c>
      <c r="R312" s="115">
        <v>0</v>
      </c>
      <c r="S312" s="115">
        <v>0</v>
      </c>
      <c r="T312" s="115">
        <v>0</v>
      </c>
      <c r="U312" s="115">
        <v>0</v>
      </c>
      <c r="V312" s="115">
        <v>24750</v>
      </c>
    </row>
    <row r="313" spans="1:22" x14ac:dyDescent="0.3">
      <c r="A313" s="112">
        <v>5203</v>
      </c>
      <c r="B313" s="108" t="s">
        <v>422</v>
      </c>
      <c r="C313" s="114" t="s">
        <v>1196</v>
      </c>
      <c r="D313" s="114" t="s">
        <v>434</v>
      </c>
      <c r="E313" s="114" t="s">
        <v>425</v>
      </c>
      <c r="F313" s="114" t="s">
        <v>426</v>
      </c>
      <c r="G313" s="114" t="s">
        <v>427</v>
      </c>
      <c r="H313" s="114" t="s">
        <v>428</v>
      </c>
      <c r="I313" s="114" t="s">
        <v>1197</v>
      </c>
      <c r="J313" s="115">
        <v>1980</v>
      </c>
      <c r="K313" s="115">
        <v>1980</v>
      </c>
      <c r="L313" s="115">
        <v>1980</v>
      </c>
      <c r="M313" s="115">
        <v>0</v>
      </c>
      <c r="N313" s="115">
        <v>0</v>
      </c>
      <c r="O313" s="115">
        <v>0</v>
      </c>
      <c r="P313" s="115">
        <v>0</v>
      </c>
      <c r="Q313" s="115">
        <v>0</v>
      </c>
      <c r="R313" s="115">
        <v>0</v>
      </c>
      <c r="S313" s="115">
        <v>0</v>
      </c>
      <c r="T313" s="115">
        <v>0</v>
      </c>
      <c r="U313" s="115">
        <v>0</v>
      </c>
      <c r="V313" s="115">
        <v>5940</v>
      </c>
    </row>
    <row r="314" spans="1:22" x14ac:dyDescent="0.3">
      <c r="A314" s="112">
        <v>5204</v>
      </c>
      <c r="B314" s="108" t="s">
        <v>422</v>
      </c>
      <c r="C314" s="114" t="s">
        <v>1199</v>
      </c>
      <c r="D314" s="114" t="s">
        <v>440</v>
      </c>
      <c r="E314" s="114" t="s">
        <v>425</v>
      </c>
      <c r="F314" s="114" t="s">
        <v>426</v>
      </c>
      <c r="G314" s="114" t="s">
        <v>427</v>
      </c>
      <c r="H314" s="114" t="s">
        <v>428</v>
      </c>
      <c r="I314" s="114" t="s">
        <v>1200</v>
      </c>
      <c r="J314" s="115">
        <v>7590</v>
      </c>
      <c r="K314" s="115">
        <v>7590</v>
      </c>
      <c r="L314" s="115">
        <v>7590</v>
      </c>
      <c r="M314" s="115">
        <v>0</v>
      </c>
      <c r="N314" s="115">
        <v>0</v>
      </c>
      <c r="O314" s="115">
        <v>0</v>
      </c>
      <c r="P314" s="115">
        <v>0</v>
      </c>
      <c r="Q314" s="115">
        <v>0</v>
      </c>
      <c r="R314" s="115">
        <v>0</v>
      </c>
      <c r="S314" s="115">
        <v>0</v>
      </c>
      <c r="T314" s="115">
        <v>0</v>
      </c>
      <c r="U314" s="115">
        <v>0</v>
      </c>
      <c r="V314" s="115">
        <v>22770</v>
      </c>
    </row>
    <row r="315" spans="1:22" x14ac:dyDescent="0.3">
      <c r="A315" s="112">
        <v>5206</v>
      </c>
      <c r="B315" s="108" t="s">
        <v>422</v>
      </c>
      <c r="C315" s="114" t="s">
        <v>1201</v>
      </c>
      <c r="D315" s="114" t="s">
        <v>424</v>
      </c>
      <c r="E315" s="114" t="s">
        <v>425</v>
      </c>
      <c r="F315" s="114" t="s">
        <v>426</v>
      </c>
      <c r="G315" s="114" t="s">
        <v>427</v>
      </c>
      <c r="H315" s="114" t="s">
        <v>428</v>
      </c>
      <c r="I315" s="114" t="s">
        <v>1202</v>
      </c>
      <c r="J315" s="115">
        <v>14850</v>
      </c>
      <c r="K315" s="115">
        <v>14850</v>
      </c>
      <c r="L315" s="115">
        <v>14850</v>
      </c>
      <c r="M315" s="115">
        <v>0</v>
      </c>
      <c r="N315" s="115">
        <v>0</v>
      </c>
      <c r="O315" s="115">
        <v>0</v>
      </c>
      <c r="P315" s="115">
        <v>0</v>
      </c>
      <c r="Q315" s="115">
        <v>0</v>
      </c>
      <c r="R315" s="115">
        <v>0</v>
      </c>
      <c r="S315" s="115">
        <v>0</v>
      </c>
      <c r="T315" s="115">
        <v>0</v>
      </c>
      <c r="U315" s="115">
        <v>0</v>
      </c>
      <c r="V315" s="115">
        <v>44550</v>
      </c>
    </row>
    <row r="316" spans="1:22" x14ac:dyDescent="0.3">
      <c r="A316" s="112">
        <v>5207</v>
      </c>
      <c r="B316" s="108" t="s">
        <v>422</v>
      </c>
      <c r="C316" s="114" t="s">
        <v>1204</v>
      </c>
      <c r="D316" s="114" t="s">
        <v>434</v>
      </c>
      <c r="E316" s="114" t="s">
        <v>425</v>
      </c>
      <c r="F316" s="114" t="s">
        <v>426</v>
      </c>
      <c r="G316" s="114" t="s">
        <v>427</v>
      </c>
      <c r="H316" s="114" t="s">
        <v>428</v>
      </c>
      <c r="I316" s="114" t="s">
        <v>1205</v>
      </c>
      <c r="J316" s="115">
        <v>3960</v>
      </c>
      <c r="K316" s="115">
        <v>3960</v>
      </c>
      <c r="L316" s="115">
        <v>3960</v>
      </c>
      <c r="M316" s="115">
        <v>0</v>
      </c>
      <c r="N316" s="115">
        <v>0</v>
      </c>
      <c r="O316" s="115">
        <v>0</v>
      </c>
      <c r="P316" s="115">
        <v>0</v>
      </c>
      <c r="Q316" s="115">
        <v>0</v>
      </c>
      <c r="R316" s="115">
        <v>0</v>
      </c>
      <c r="S316" s="115">
        <v>0</v>
      </c>
      <c r="T316" s="115">
        <v>0</v>
      </c>
      <c r="U316" s="115">
        <v>0</v>
      </c>
      <c r="V316" s="115">
        <v>11880</v>
      </c>
    </row>
    <row r="317" spans="1:22" x14ac:dyDescent="0.3">
      <c r="A317" s="112">
        <v>5208</v>
      </c>
      <c r="B317" s="108" t="s">
        <v>422</v>
      </c>
      <c r="C317" s="114" t="s">
        <v>1207</v>
      </c>
      <c r="D317" s="114" t="s">
        <v>440</v>
      </c>
      <c r="E317" s="114" t="s">
        <v>425</v>
      </c>
      <c r="F317" s="114" t="s">
        <v>426</v>
      </c>
      <c r="G317" s="114" t="s">
        <v>427</v>
      </c>
      <c r="H317" s="114" t="s">
        <v>428</v>
      </c>
      <c r="I317" s="114" t="s">
        <v>1208</v>
      </c>
      <c r="J317" s="115">
        <v>3850</v>
      </c>
      <c r="K317" s="115">
        <v>3850</v>
      </c>
      <c r="L317" s="115">
        <v>3850</v>
      </c>
      <c r="M317" s="115">
        <v>0</v>
      </c>
      <c r="N317" s="115">
        <v>0</v>
      </c>
      <c r="O317" s="115">
        <v>0</v>
      </c>
      <c r="P317" s="115">
        <v>0</v>
      </c>
      <c r="Q317" s="115">
        <v>0</v>
      </c>
      <c r="R317" s="115">
        <v>0</v>
      </c>
      <c r="S317" s="115">
        <v>0</v>
      </c>
      <c r="T317" s="115">
        <v>0</v>
      </c>
      <c r="U317" s="115">
        <v>0</v>
      </c>
      <c r="V317" s="115">
        <v>11550</v>
      </c>
    </row>
    <row r="318" spans="1:22" x14ac:dyDescent="0.3">
      <c r="A318" s="112">
        <v>5212</v>
      </c>
      <c r="B318" s="108" t="s">
        <v>422</v>
      </c>
      <c r="C318" s="114" t="s">
        <v>1210</v>
      </c>
      <c r="D318" s="114" t="s">
        <v>440</v>
      </c>
      <c r="E318" s="114" t="s">
        <v>425</v>
      </c>
      <c r="F318" s="114" t="s">
        <v>426</v>
      </c>
      <c r="G318" s="114" t="s">
        <v>427</v>
      </c>
      <c r="H318" s="114" t="s">
        <v>428</v>
      </c>
      <c r="I318" s="114" t="s">
        <v>1211</v>
      </c>
      <c r="J318" s="115">
        <v>1210</v>
      </c>
      <c r="K318" s="115">
        <v>1210</v>
      </c>
      <c r="L318" s="115">
        <v>1210</v>
      </c>
      <c r="M318" s="115">
        <v>0</v>
      </c>
      <c r="N318" s="115">
        <v>0</v>
      </c>
      <c r="O318" s="115">
        <v>0</v>
      </c>
      <c r="P318" s="115">
        <v>0</v>
      </c>
      <c r="Q318" s="115">
        <v>0</v>
      </c>
      <c r="R318" s="115">
        <v>0</v>
      </c>
      <c r="S318" s="115">
        <v>0</v>
      </c>
      <c r="T318" s="115">
        <v>0</v>
      </c>
      <c r="U318" s="115">
        <v>0</v>
      </c>
      <c r="V318" s="115">
        <v>3630</v>
      </c>
    </row>
    <row r="319" spans="1:22" x14ac:dyDescent="0.3">
      <c r="A319" s="112">
        <v>5213</v>
      </c>
      <c r="B319" s="108" t="s">
        <v>422</v>
      </c>
      <c r="C319" s="114" t="s">
        <v>1213</v>
      </c>
      <c r="D319" s="114" t="s">
        <v>440</v>
      </c>
      <c r="E319" s="114" t="s">
        <v>425</v>
      </c>
      <c r="F319" s="114" t="s">
        <v>426</v>
      </c>
      <c r="G319" s="114" t="s">
        <v>427</v>
      </c>
      <c r="H319" s="114" t="s">
        <v>428</v>
      </c>
      <c r="I319" s="114" t="s">
        <v>1214</v>
      </c>
      <c r="J319" s="115">
        <v>9900</v>
      </c>
      <c r="K319" s="115">
        <v>9900</v>
      </c>
      <c r="L319" s="115">
        <v>9900</v>
      </c>
      <c r="M319" s="115">
        <v>0</v>
      </c>
      <c r="N319" s="115">
        <v>0</v>
      </c>
      <c r="O319" s="115">
        <v>0</v>
      </c>
      <c r="P319" s="115">
        <v>0</v>
      </c>
      <c r="Q319" s="115">
        <v>0</v>
      </c>
      <c r="R319" s="115">
        <v>0</v>
      </c>
      <c r="S319" s="115">
        <v>0</v>
      </c>
      <c r="T319" s="115">
        <v>0</v>
      </c>
      <c r="U319" s="115">
        <v>0</v>
      </c>
      <c r="V319" s="115">
        <v>29700</v>
      </c>
    </row>
    <row r="320" spans="1:22" x14ac:dyDescent="0.3">
      <c r="A320" s="112">
        <v>5214</v>
      </c>
      <c r="B320" s="108" t="s">
        <v>422</v>
      </c>
      <c r="C320" s="114" t="s">
        <v>1216</v>
      </c>
      <c r="D320" s="114" t="s">
        <v>440</v>
      </c>
      <c r="E320" s="114" t="s">
        <v>425</v>
      </c>
      <c r="F320" s="114" t="s">
        <v>426</v>
      </c>
      <c r="G320" s="114" t="s">
        <v>427</v>
      </c>
      <c r="H320" s="114" t="s">
        <v>428</v>
      </c>
      <c r="I320" s="114" t="s">
        <v>1217</v>
      </c>
      <c r="J320" s="115">
        <v>9020</v>
      </c>
      <c r="K320" s="115">
        <v>9020</v>
      </c>
      <c r="L320" s="115">
        <v>9020</v>
      </c>
      <c r="M320" s="115">
        <v>0</v>
      </c>
      <c r="N320" s="115">
        <v>0</v>
      </c>
      <c r="O320" s="115">
        <v>0</v>
      </c>
      <c r="P320" s="115">
        <v>0</v>
      </c>
      <c r="Q320" s="115">
        <v>0</v>
      </c>
      <c r="R320" s="115">
        <v>0</v>
      </c>
      <c r="S320" s="115">
        <v>0</v>
      </c>
      <c r="T320" s="115">
        <v>0</v>
      </c>
      <c r="U320" s="115">
        <v>0</v>
      </c>
      <c r="V320" s="115">
        <v>27060</v>
      </c>
    </row>
    <row r="321" spans="1:22" x14ac:dyDescent="0.3">
      <c r="A321" s="112">
        <v>5215</v>
      </c>
      <c r="B321" s="108" t="s">
        <v>422</v>
      </c>
      <c r="C321" s="114" t="s">
        <v>1218</v>
      </c>
      <c r="D321" s="114" t="s">
        <v>440</v>
      </c>
      <c r="E321" s="114" t="s">
        <v>425</v>
      </c>
      <c r="F321" s="114" t="s">
        <v>426</v>
      </c>
      <c r="G321" s="114" t="s">
        <v>427</v>
      </c>
      <c r="H321" s="114" t="s">
        <v>428</v>
      </c>
      <c r="I321" s="114" t="s">
        <v>1219</v>
      </c>
      <c r="J321" s="115">
        <v>0</v>
      </c>
      <c r="K321" s="115">
        <v>0</v>
      </c>
      <c r="L321" s="115">
        <v>0</v>
      </c>
      <c r="M321" s="115">
        <v>0</v>
      </c>
      <c r="N321" s="115">
        <v>0</v>
      </c>
      <c r="O321" s="115">
        <v>0</v>
      </c>
      <c r="P321" s="115">
        <v>0</v>
      </c>
      <c r="Q321" s="115">
        <v>0</v>
      </c>
      <c r="R321" s="115">
        <v>0</v>
      </c>
      <c r="S321" s="115">
        <v>0</v>
      </c>
      <c r="T321" s="115">
        <v>0</v>
      </c>
      <c r="U321" s="115">
        <v>0</v>
      </c>
      <c r="V321" s="115">
        <v>0</v>
      </c>
    </row>
    <row r="322" spans="1:22" x14ac:dyDescent="0.3">
      <c r="A322" s="112">
        <v>5218</v>
      </c>
      <c r="B322" s="108" t="s">
        <v>422</v>
      </c>
      <c r="C322" s="114" t="s">
        <v>1220</v>
      </c>
      <c r="D322" s="114" t="s">
        <v>434</v>
      </c>
      <c r="E322" s="114" t="s">
        <v>425</v>
      </c>
      <c r="F322" s="114" t="s">
        <v>426</v>
      </c>
      <c r="G322" s="114" t="s">
        <v>427</v>
      </c>
      <c r="H322" s="114" t="s">
        <v>428</v>
      </c>
      <c r="I322" s="114" t="s">
        <v>1221</v>
      </c>
      <c r="J322" s="115">
        <v>7810</v>
      </c>
      <c r="K322" s="115">
        <v>7810</v>
      </c>
      <c r="L322" s="115">
        <v>7810</v>
      </c>
      <c r="M322" s="115">
        <v>0</v>
      </c>
      <c r="N322" s="115">
        <v>0</v>
      </c>
      <c r="O322" s="115">
        <v>0</v>
      </c>
      <c r="P322" s="115">
        <v>0</v>
      </c>
      <c r="Q322" s="115">
        <v>0</v>
      </c>
      <c r="R322" s="115">
        <v>0</v>
      </c>
      <c r="S322" s="115">
        <v>0</v>
      </c>
      <c r="T322" s="115">
        <v>0</v>
      </c>
      <c r="U322" s="115">
        <v>0</v>
      </c>
      <c r="V322" s="115">
        <v>23430</v>
      </c>
    </row>
    <row r="323" spans="1:22" x14ac:dyDescent="0.3">
      <c r="A323" s="112">
        <v>5221</v>
      </c>
      <c r="B323" s="108" t="s">
        <v>422</v>
      </c>
      <c r="C323" s="114" t="s">
        <v>1223</v>
      </c>
      <c r="D323" s="114" t="s">
        <v>424</v>
      </c>
      <c r="E323" s="114" t="s">
        <v>425</v>
      </c>
      <c r="F323" s="114" t="s">
        <v>426</v>
      </c>
      <c r="G323" s="114" t="s">
        <v>427</v>
      </c>
      <c r="H323" s="114" t="s">
        <v>428</v>
      </c>
      <c r="I323" s="114" t="s">
        <v>1224</v>
      </c>
      <c r="J323" s="115">
        <v>16060</v>
      </c>
      <c r="K323" s="115">
        <v>16060</v>
      </c>
      <c r="L323" s="115">
        <v>16060</v>
      </c>
      <c r="M323" s="115">
        <v>0</v>
      </c>
      <c r="N323" s="115">
        <v>0</v>
      </c>
      <c r="O323" s="115">
        <v>0</v>
      </c>
      <c r="P323" s="115">
        <v>0</v>
      </c>
      <c r="Q323" s="115">
        <v>0</v>
      </c>
      <c r="R323" s="115">
        <v>0</v>
      </c>
      <c r="S323" s="115">
        <v>0</v>
      </c>
      <c r="T323" s="115">
        <v>0</v>
      </c>
      <c r="U323" s="115">
        <v>0</v>
      </c>
      <c r="V323" s="115">
        <v>48180</v>
      </c>
    </row>
    <row r="324" spans="1:22" x14ac:dyDescent="0.3">
      <c r="A324" s="112">
        <v>5223</v>
      </c>
      <c r="B324" s="108" t="s">
        <v>422</v>
      </c>
      <c r="C324" s="114" t="s">
        <v>1226</v>
      </c>
      <c r="D324" s="114" t="s">
        <v>440</v>
      </c>
      <c r="E324" s="114" t="s">
        <v>425</v>
      </c>
      <c r="F324" s="114" t="s">
        <v>426</v>
      </c>
      <c r="G324" s="114" t="s">
        <v>427</v>
      </c>
      <c r="H324" s="114" t="s">
        <v>428</v>
      </c>
      <c r="I324" s="114" t="s">
        <v>1227</v>
      </c>
      <c r="J324" s="115">
        <v>10890</v>
      </c>
      <c r="K324" s="115">
        <v>10890</v>
      </c>
      <c r="L324" s="115">
        <v>10890</v>
      </c>
      <c r="M324" s="115">
        <v>0</v>
      </c>
      <c r="N324" s="115">
        <v>0</v>
      </c>
      <c r="O324" s="115">
        <v>0</v>
      </c>
      <c r="P324" s="115">
        <v>0</v>
      </c>
      <c r="Q324" s="115">
        <v>0</v>
      </c>
      <c r="R324" s="115">
        <v>0</v>
      </c>
      <c r="S324" s="115">
        <v>0</v>
      </c>
      <c r="T324" s="115">
        <v>0</v>
      </c>
      <c r="U324" s="115">
        <v>0</v>
      </c>
      <c r="V324" s="115">
        <v>32670</v>
      </c>
    </row>
    <row r="325" spans="1:22" x14ac:dyDescent="0.3">
      <c r="A325" s="112">
        <v>5224</v>
      </c>
      <c r="B325" s="108" t="s">
        <v>422</v>
      </c>
      <c r="C325" s="114" t="s">
        <v>1228</v>
      </c>
      <c r="D325" s="114" t="s">
        <v>434</v>
      </c>
      <c r="E325" s="114" t="s">
        <v>425</v>
      </c>
      <c r="F325" s="114" t="s">
        <v>426</v>
      </c>
      <c r="G325" s="114" t="s">
        <v>427</v>
      </c>
      <c r="H325" s="114" t="s">
        <v>428</v>
      </c>
      <c r="I325" s="114" t="s">
        <v>1229</v>
      </c>
      <c r="J325" s="115">
        <v>8250</v>
      </c>
      <c r="K325" s="115">
        <v>8250</v>
      </c>
      <c r="L325" s="115">
        <v>8250</v>
      </c>
      <c r="M325" s="115">
        <v>0</v>
      </c>
      <c r="N325" s="115">
        <v>0</v>
      </c>
      <c r="O325" s="115">
        <v>0</v>
      </c>
      <c r="P325" s="115">
        <v>0</v>
      </c>
      <c r="Q325" s="115">
        <v>0</v>
      </c>
      <c r="R325" s="115">
        <v>0</v>
      </c>
      <c r="S325" s="115">
        <v>0</v>
      </c>
      <c r="T325" s="115">
        <v>0</v>
      </c>
      <c r="U325" s="115">
        <v>0</v>
      </c>
      <c r="V325" s="115">
        <v>24750</v>
      </c>
    </row>
    <row r="326" spans="1:22" x14ac:dyDescent="0.3">
      <c r="A326" s="112">
        <v>5225</v>
      </c>
      <c r="B326" s="108" t="s">
        <v>422</v>
      </c>
      <c r="C326" s="114" t="s">
        <v>1231</v>
      </c>
      <c r="D326" s="114" t="s">
        <v>434</v>
      </c>
      <c r="E326" s="114" t="s">
        <v>425</v>
      </c>
      <c r="F326" s="114" t="s">
        <v>426</v>
      </c>
      <c r="G326" s="114" t="s">
        <v>427</v>
      </c>
      <c r="H326" s="114" t="s">
        <v>428</v>
      </c>
      <c r="I326" s="114" t="s">
        <v>1232</v>
      </c>
      <c r="J326" s="115">
        <v>5940</v>
      </c>
      <c r="K326" s="115">
        <v>5940</v>
      </c>
      <c r="L326" s="115">
        <v>5940</v>
      </c>
      <c r="M326" s="115">
        <v>0</v>
      </c>
      <c r="N326" s="115">
        <v>0</v>
      </c>
      <c r="O326" s="115">
        <v>0</v>
      </c>
      <c r="P326" s="115">
        <v>0</v>
      </c>
      <c r="Q326" s="115">
        <v>0</v>
      </c>
      <c r="R326" s="115">
        <v>0</v>
      </c>
      <c r="S326" s="115">
        <v>0</v>
      </c>
      <c r="T326" s="115">
        <v>0</v>
      </c>
      <c r="U326" s="115">
        <v>0</v>
      </c>
      <c r="V326" s="115">
        <v>17820</v>
      </c>
    </row>
    <row r="327" spans="1:22" x14ac:dyDescent="0.3">
      <c r="A327" s="112">
        <v>5226</v>
      </c>
      <c r="B327" s="108" t="s">
        <v>422</v>
      </c>
      <c r="C327" s="114" t="s">
        <v>1234</v>
      </c>
      <c r="D327" s="114" t="s">
        <v>434</v>
      </c>
      <c r="E327" s="114" t="s">
        <v>425</v>
      </c>
      <c r="F327" s="114" t="s">
        <v>426</v>
      </c>
      <c r="G327" s="114" t="s">
        <v>427</v>
      </c>
      <c r="H327" s="114" t="s">
        <v>428</v>
      </c>
      <c r="I327" s="114" t="s">
        <v>1235</v>
      </c>
      <c r="J327" s="115">
        <v>14850</v>
      </c>
      <c r="K327" s="115">
        <v>14850</v>
      </c>
      <c r="L327" s="115">
        <v>14850</v>
      </c>
      <c r="M327" s="115">
        <v>0</v>
      </c>
      <c r="N327" s="115">
        <v>0</v>
      </c>
      <c r="O327" s="115">
        <v>0</v>
      </c>
      <c r="P327" s="115">
        <v>0</v>
      </c>
      <c r="Q327" s="115">
        <v>0</v>
      </c>
      <c r="R327" s="115">
        <v>0</v>
      </c>
      <c r="S327" s="115">
        <v>0</v>
      </c>
      <c r="T327" s="115">
        <v>0</v>
      </c>
      <c r="U327" s="115">
        <v>0</v>
      </c>
      <c r="V327" s="115">
        <v>44550</v>
      </c>
    </row>
    <row r="328" spans="1:22" x14ac:dyDescent="0.3">
      <c r="A328" s="112">
        <v>5229</v>
      </c>
      <c r="B328" s="108" t="s">
        <v>422</v>
      </c>
      <c r="C328" s="114" t="s">
        <v>1237</v>
      </c>
      <c r="D328" s="114" t="s">
        <v>440</v>
      </c>
      <c r="E328" s="114" t="s">
        <v>425</v>
      </c>
      <c r="F328" s="114" t="s">
        <v>426</v>
      </c>
      <c r="G328" s="114" t="s">
        <v>427</v>
      </c>
      <c r="H328" s="114" t="s">
        <v>428</v>
      </c>
      <c r="I328" s="114" t="s">
        <v>1238</v>
      </c>
      <c r="J328" s="115">
        <v>6380</v>
      </c>
      <c r="K328" s="115">
        <v>6380</v>
      </c>
      <c r="L328" s="115">
        <v>6380</v>
      </c>
      <c r="M328" s="115">
        <v>0</v>
      </c>
      <c r="N328" s="115">
        <v>0</v>
      </c>
      <c r="O328" s="115">
        <v>0</v>
      </c>
      <c r="P328" s="115">
        <v>0</v>
      </c>
      <c r="Q328" s="115">
        <v>0</v>
      </c>
      <c r="R328" s="115">
        <v>0</v>
      </c>
      <c r="S328" s="115">
        <v>0</v>
      </c>
      <c r="T328" s="115">
        <v>0</v>
      </c>
      <c r="U328" s="115">
        <v>0</v>
      </c>
      <c r="V328" s="115">
        <v>19140</v>
      </c>
    </row>
    <row r="329" spans="1:22" x14ac:dyDescent="0.3">
      <c r="A329" s="112">
        <v>5407</v>
      </c>
      <c r="B329" s="108" t="s">
        <v>422</v>
      </c>
      <c r="C329" s="114" t="s">
        <v>1239</v>
      </c>
      <c r="D329" s="114" t="s">
        <v>440</v>
      </c>
      <c r="E329" s="114" t="s">
        <v>425</v>
      </c>
      <c r="F329" s="114" t="s">
        <v>426</v>
      </c>
      <c r="G329" s="114" t="s">
        <v>427</v>
      </c>
      <c r="H329" s="114" t="s">
        <v>428</v>
      </c>
      <c r="I329" s="114" t="s">
        <v>1240</v>
      </c>
      <c r="J329" s="115">
        <v>20648</v>
      </c>
      <c r="K329" s="115">
        <v>20648</v>
      </c>
      <c r="L329" s="115">
        <v>20648</v>
      </c>
      <c r="M329" s="115">
        <v>0</v>
      </c>
      <c r="N329" s="115">
        <v>0</v>
      </c>
      <c r="O329" s="115">
        <v>0</v>
      </c>
      <c r="P329" s="115">
        <v>0</v>
      </c>
      <c r="Q329" s="115">
        <v>0</v>
      </c>
      <c r="R329" s="115">
        <v>0</v>
      </c>
      <c r="S329" s="115">
        <v>0</v>
      </c>
      <c r="T329" s="115">
        <v>0</v>
      </c>
      <c r="U329" s="115">
        <v>0</v>
      </c>
      <c r="V329" s="115">
        <v>61944</v>
      </c>
    </row>
    <row r="330" spans="1:22" x14ac:dyDescent="0.3">
      <c r="A330" s="112">
        <v>5410</v>
      </c>
      <c r="B330" s="108" t="s">
        <v>422</v>
      </c>
      <c r="C330" s="114" t="s">
        <v>1242</v>
      </c>
      <c r="D330" s="114" t="s">
        <v>440</v>
      </c>
      <c r="E330" s="114" t="s">
        <v>425</v>
      </c>
      <c r="F330" s="114" t="s">
        <v>426</v>
      </c>
      <c r="G330" s="114" t="s">
        <v>427</v>
      </c>
      <c r="H330" s="114" t="s">
        <v>428</v>
      </c>
      <c r="I330" s="114" t="s">
        <v>1243</v>
      </c>
      <c r="J330" s="115">
        <v>16051</v>
      </c>
      <c r="K330" s="115">
        <v>16051</v>
      </c>
      <c r="L330" s="115">
        <v>16051</v>
      </c>
      <c r="M330" s="115">
        <v>0</v>
      </c>
      <c r="N330" s="115">
        <v>0</v>
      </c>
      <c r="O330" s="115">
        <v>0</v>
      </c>
      <c r="P330" s="115">
        <v>0</v>
      </c>
      <c r="Q330" s="115">
        <v>0</v>
      </c>
      <c r="R330" s="115">
        <v>0</v>
      </c>
      <c r="S330" s="115">
        <v>0</v>
      </c>
      <c r="T330" s="115">
        <v>0</v>
      </c>
      <c r="U330" s="115">
        <v>0</v>
      </c>
      <c r="V330" s="115">
        <v>48153</v>
      </c>
    </row>
    <row r="331" spans="1:22" x14ac:dyDescent="0.3">
      <c r="A331" s="112">
        <v>5411</v>
      </c>
      <c r="B331" s="108" t="s">
        <v>422</v>
      </c>
      <c r="C331" s="114" t="s">
        <v>1245</v>
      </c>
      <c r="D331" s="114" t="s">
        <v>440</v>
      </c>
      <c r="E331" s="114" t="s">
        <v>425</v>
      </c>
      <c r="F331" s="114" t="s">
        <v>426</v>
      </c>
      <c r="G331" s="114" t="s">
        <v>427</v>
      </c>
      <c r="H331" s="114" t="s">
        <v>428</v>
      </c>
      <c r="I331" s="114" t="s">
        <v>1246</v>
      </c>
      <c r="J331" s="115">
        <v>5142.66</v>
      </c>
      <c r="K331" s="115">
        <v>5142.66</v>
      </c>
      <c r="L331" s="115">
        <v>0</v>
      </c>
      <c r="M331" s="115">
        <v>0</v>
      </c>
      <c r="N331" s="115">
        <v>0</v>
      </c>
      <c r="O331" s="115">
        <v>0</v>
      </c>
      <c r="P331" s="115">
        <v>0</v>
      </c>
      <c r="Q331" s="115">
        <v>0</v>
      </c>
      <c r="R331" s="115">
        <v>0</v>
      </c>
      <c r="S331" s="115">
        <v>0</v>
      </c>
      <c r="T331" s="115">
        <v>0</v>
      </c>
      <c r="U331" s="115">
        <v>0</v>
      </c>
      <c r="V331" s="115">
        <v>10285.32</v>
      </c>
    </row>
    <row r="332" spans="1:22" x14ac:dyDescent="0.3">
      <c r="A332" s="112">
        <v>5412</v>
      </c>
      <c r="B332" s="108" t="s">
        <v>422</v>
      </c>
      <c r="C332" s="114" t="s">
        <v>1248</v>
      </c>
      <c r="D332" s="114" t="s">
        <v>424</v>
      </c>
      <c r="E332" s="114" t="s">
        <v>425</v>
      </c>
      <c r="F332" s="114" t="s">
        <v>426</v>
      </c>
      <c r="G332" s="114" t="s">
        <v>427</v>
      </c>
      <c r="H332" s="114" t="s">
        <v>428</v>
      </c>
      <c r="I332" s="114" t="s">
        <v>1249</v>
      </c>
      <c r="J332" s="115">
        <v>2883</v>
      </c>
      <c r="K332" s="115">
        <v>2883</v>
      </c>
      <c r="L332" s="115">
        <v>2883</v>
      </c>
      <c r="M332" s="115">
        <v>0</v>
      </c>
      <c r="N332" s="115">
        <v>0</v>
      </c>
      <c r="O332" s="115">
        <v>0</v>
      </c>
      <c r="P332" s="115">
        <v>0</v>
      </c>
      <c r="Q332" s="115">
        <v>0</v>
      </c>
      <c r="R332" s="115">
        <v>0</v>
      </c>
      <c r="S332" s="115">
        <v>0</v>
      </c>
      <c r="T332" s="115">
        <v>0</v>
      </c>
      <c r="U332" s="115">
        <v>0</v>
      </c>
      <c r="V332" s="115">
        <v>8649</v>
      </c>
    </row>
    <row r="333" spans="1:22" x14ac:dyDescent="0.3">
      <c r="A333" s="112">
        <v>5425</v>
      </c>
      <c r="B333" s="108" t="s">
        <v>422</v>
      </c>
      <c r="C333" s="114" t="s">
        <v>1251</v>
      </c>
      <c r="D333" s="114" t="s">
        <v>440</v>
      </c>
      <c r="E333" s="114" t="s">
        <v>425</v>
      </c>
      <c r="F333" s="114" t="s">
        <v>426</v>
      </c>
      <c r="G333" s="114" t="s">
        <v>427</v>
      </c>
      <c r="H333" s="114" t="s">
        <v>428</v>
      </c>
      <c r="I333" s="114" t="s">
        <v>1252</v>
      </c>
      <c r="J333" s="115">
        <v>13791.33</v>
      </c>
      <c r="K333" s="115">
        <v>13791.33</v>
      </c>
      <c r="L333" s="115">
        <v>13791.34</v>
      </c>
      <c r="M333" s="115">
        <v>0</v>
      </c>
      <c r="N333" s="115">
        <v>0</v>
      </c>
      <c r="O333" s="115">
        <v>0</v>
      </c>
      <c r="P333" s="115">
        <v>0</v>
      </c>
      <c r="Q333" s="115">
        <v>0</v>
      </c>
      <c r="R333" s="115">
        <v>0</v>
      </c>
      <c r="S333" s="115">
        <v>0</v>
      </c>
      <c r="T333" s="115">
        <v>0</v>
      </c>
      <c r="U333" s="115">
        <v>0</v>
      </c>
      <c r="V333" s="115">
        <v>41374</v>
      </c>
    </row>
    <row r="334" spans="1:22" x14ac:dyDescent="0.3">
      <c r="A334" s="112">
        <v>5426</v>
      </c>
      <c r="B334" s="108" t="s">
        <v>422</v>
      </c>
      <c r="C334" s="114" t="s">
        <v>1254</v>
      </c>
      <c r="D334" s="114" t="s">
        <v>424</v>
      </c>
      <c r="E334" s="114" t="s">
        <v>425</v>
      </c>
      <c r="F334" s="114" t="s">
        <v>426</v>
      </c>
      <c r="G334" s="114" t="s">
        <v>427</v>
      </c>
      <c r="H334" s="114" t="s">
        <v>428</v>
      </c>
      <c r="I334" s="114" t="s">
        <v>1255</v>
      </c>
      <c r="J334" s="115">
        <v>11142</v>
      </c>
      <c r="K334" s="115">
        <v>11142</v>
      </c>
      <c r="L334" s="115">
        <v>11142</v>
      </c>
      <c r="M334" s="115">
        <v>0</v>
      </c>
      <c r="N334" s="115">
        <v>0</v>
      </c>
      <c r="O334" s="115">
        <v>0</v>
      </c>
      <c r="P334" s="115">
        <v>0</v>
      </c>
      <c r="Q334" s="115">
        <v>0</v>
      </c>
      <c r="R334" s="115">
        <v>0</v>
      </c>
      <c r="S334" s="115">
        <v>0</v>
      </c>
      <c r="T334" s="115">
        <v>0</v>
      </c>
      <c r="U334" s="115">
        <v>0</v>
      </c>
      <c r="V334" s="115">
        <v>33426</v>
      </c>
    </row>
    <row r="335" spans="1:22" x14ac:dyDescent="0.3">
      <c r="A335" s="112">
        <v>5431</v>
      </c>
      <c r="B335" s="108" t="s">
        <v>422</v>
      </c>
      <c r="C335" s="114" t="s">
        <v>1257</v>
      </c>
      <c r="D335" s="114" t="s">
        <v>440</v>
      </c>
      <c r="E335" s="114" t="s">
        <v>425</v>
      </c>
      <c r="F335" s="114" t="s">
        <v>426</v>
      </c>
      <c r="G335" s="114" t="s">
        <v>427</v>
      </c>
      <c r="H335" s="114" t="s">
        <v>428</v>
      </c>
      <c r="I335" s="114" t="s">
        <v>1258</v>
      </c>
      <c r="J335" s="115">
        <v>18856</v>
      </c>
      <c r="K335" s="115">
        <v>18856</v>
      </c>
      <c r="L335" s="115">
        <v>18856</v>
      </c>
      <c r="M335" s="115">
        <v>0</v>
      </c>
      <c r="N335" s="115">
        <v>0</v>
      </c>
      <c r="O335" s="115">
        <v>0</v>
      </c>
      <c r="P335" s="115">
        <v>0</v>
      </c>
      <c r="Q335" s="115">
        <v>0</v>
      </c>
      <c r="R335" s="115">
        <v>0</v>
      </c>
      <c r="S335" s="115">
        <v>0</v>
      </c>
      <c r="T335" s="115">
        <v>0</v>
      </c>
      <c r="U335" s="115">
        <v>0</v>
      </c>
      <c r="V335" s="115">
        <v>56568</v>
      </c>
    </row>
    <row r="336" spans="1:22" x14ac:dyDescent="0.3">
      <c r="A336" s="112">
        <v>5447</v>
      </c>
      <c r="B336" s="108" t="s">
        <v>422</v>
      </c>
      <c r="C336" s="114" t="s">
        <v>1259</v>
      </c>
      <c r="D336" s="114" t="s">
        <v>424</v>
      </c>
      <c r="E336" s="114" t="s">
        <v>425</v>
      </c>
      <c r="F336" s="114" t="s">
        <v>426</v>
      </c>
      <c r="G336" s="114" t="s">
        <v>427</v>
      </c>
      <c r="H336" s="114" t="s">
        <v>428</v>
      </c>
      <c r="I336" s="114" t="s">
        <v>1260</v>
      </c>
      <c r="J336" s="115">
        <v>26258</v>
      </c>
      <c r="K336" s="115">
        <v>26258</v>
      </c>
      <c r="L336" s="115">
        <v>26258</v>
      </c>
      <c r="M336" s="115">
        <v>0</v>
      </c>
      <c r="N336" s="115">
        <v>0</v>
      </c>
      <c r="O336" s="115">
        <v>0</v>
      </c>
      <c r="P336" s="115">
        <v>0</v>
      </c>
      <c r="Q336" s="115">
        <v>0</v>
      </c>
      <c r="R336" s="115">
        <v>0</v>
      </c>
      <c r="S336" s="115">
        <v>0</v>
      </c>
      <c r="T336" s="115">
        <v>0</v>
      </c>
      <c r="U336" s="115">
        <v>0</v>
      </c>
      <c r="V336" s="115">
        <v>78774</v>
      </c>
    </row>
    <row r="337" spans="1:22" x14ac:dyDescent="0.3">
      <c r="A337" s="112">
        <v>5456</v>
      </c>
      <c r="B337" s="108" t="s">
        <v>422</v>
      </c>
      <c r="C337" s="114" t="s">
        <v>1262</v>
      </c>
      <c r="D337" s="114" t="s">
        <v>440</v>
      </c>
      <c r="E337" s="114" t="s">
        <v>425</v>
      </c>
      <c r="F337" s="114" t="s">
        <v>426</v>
      </c>
      <c r="G337" s="114" t="s">
        <v>427</v>
      </c>
      <c r="H337" s="114" t="s">
        <v>428</v>
      </c>
      <c r="I337" s="114" t="s">
        <v>1263</v>
      </c>
      <c r="J337" s="115">
        <v>18778</v>
      </c>
      <c r="K337" s="115">
        <v>18778</v>
      </c>
      <c r="L337" s="115">
        <v>18778</v>
      </c>
      <c r="M337" s="115">
        <v>0</v>
      </c>
      <c r="N337" s="115">
        <v>0</v>
      </c>
      <c r="O337" s="115">
        <v>0</v>
      </c>
      <c r="P337" s="115">
        <v>0</v>
      </c>
      <c r="Q337" s="115">
        <v>0</v>
      </c>
      <c r="R337" s="115">
        <v>0</v>
      </c>
      <c r="S337" s="115">
        <v>0</v>
      </c>
      <c r="T337" s="115">
        <v>0</v>
      </c>
      <c r="U337" s="115">
        <v>0</v>
      </c>
      <c r="V337" s="115">
        <v>56334</v>
      </c>
    </row>
    <row r="338" spans="1:22" x14ac:dyDescent="0.3">
      <c r="A338" s="112">
        <v>5458</v>
      </c>
      <c r="B338" s="108" t="s">
        <v>422</v>
      </c>
      <c r="C338" s="114" t="s">
        <v>1265</v>
      </c>
      <c r="D338" s="114" t="s">
        <v>434</v>
      </c>
      <c r="E338" s="114" t="s">
        <v>425</v>
      </c>
      <c r="F338" s="114" t="s">
        <v>426</v>
      </c>
      <c r="G338" s="114" t="s">
        <v>427</v>
      </c>
      <c r="H338" s="114" t="s">
        <v>428</v>
      </c>
      <c r="I338" s="114" t="s">
        <v>1266</v>
      </c>
      <c r="J338" s="115">
        <v>14804.33</v>
      </c>
      <c r="K338" s="115">
        <v>-6950.33</v>
      </c>
      <c r="L338" s="115">
        <v>3927</v>
      </c>
      <c r="M338" s="115">
        <v>0</v>
      </c>
      <c r="N338" s="115">
        <v>0</v>
      </c>
      <c r="O338" s="115">
        <v>0</v>
      </c>
      <c r="P338" s="115">
        <v>0</v>
      </c>
      <c r="Q338" s="115">
        <v>0</v>
      </c>
      <c r="R338" s="115">
        <v>0</v>
      </c>
      <c r="S338" s="115">
        <v>0</v>
      </c>
      <c r="T338" s="115">
        <v>0</v>
      </c>
      <c r="U338" s="115">
        <v>0</v>
      </c>
      <c r="V338" s="115">
        <v>11781</v>
      </c>
    </row>
    <row r="339" spans="1:22" x14ac:dyDescent="0.3">
      <c r="A339" s="112">
        <v>5459</v>
      </c>
      <c r="B339" s="108" t="s">
        <v>422</v>
      </c>
      <c r="C339" s="114" t="s">
        <v>1268</v>
      </c>
      <c r="D339" s="114" t="s">
        <v>424</v>
      </c>
      <c r="E339" s="114" t="s">
        <v>425</v>
      </c>
      <c r="F339" s="114" t="s">
        <v>426</v>
      </c>
      <c r="G339" s="114" t="s">
        <v>427</v>
      </c>
      <c r="H339" s="114" t="s">
        <v>428</v>
      </c>
      <c r="I339" s="114" t="s">
        <v>1269</v>
      </c>
      <c r="J339" s="115">
        <v>6545</v>
      </c>
      <c r="K339" s="115">
        <v>6545</v>
      </c>
      <c r="L339" s="115">
        <v>6545</v>
      </c>
      <c r="M339" s="115">
        <v>0</v>
      </c>
      <c r="N339" s="115">
        <v>0</v>
      </c>
      <c r="O339" s="115">
        <v>0</v>
      </c>
      <c r="P339" s="115">
        <v>0</v>
      </c>
      <c r="Q339" s="115">
        <v>0</v>
      </c>
      <c r="R339" s="115">
        <v>0</v>
      </c>
      <c r="S339" s="115">
        <v>0</v>
      </c>
      <c r="T339" s="115">
        <v>0</v>
      </c>
      <c r="U339" s="115">
        <v>0</v>
      </c>
      <c r="V339" s="115">
        <v>19635</v>
      </c>
    </row>
    <row r="340" spans="1:22" x14ac:dyDescent="0.3">
      <c r="A340" s="112">
        <v>5461</v>
      </c>
      <c r="B340" s="108" t="s">
        <v>422</v>
      </c>
      <c r="C340" s="114" t="s">
        <v>1271</v>
      </c>
      <c r="D340" s="114" t="s">
        <v>440</v>
      </c>
      <c r="E340" s="114" t="s">
        <v>425</v>
      </c>
      <c r="F340" s="114" t="s">
        <v>426</v>
      </c>
      <c r="G340" s="114" t="s">
        <v>427</v>
      </c>
      <c r="H340" s="114" t="s">
        <v>428</v>
      </c>
      <c r="I340" s="114" t="s">
        <v>1272</v>
      </c>
      <c r="J340" s="115">
        <v>21583</v>
      </c>
      <c r="K340" s="115">
        <v>21583</v>
      </c>
      <c r="L340" s="115">
        <v>21583</v>
      </c>
      <c r="M340" s="115">
        <v>0</v>
      </c>
      <c r="N340" s="115">
        <v>0</v>
      </c>
      <c r="O340" s="115">
        <v>0</v>
      </c>
      <c r="P340" s="115">
        <v>0</v>
      </c>
      <c r="Q340" s="115">
        <v>0</v>
      </c>
      <c r="R340" s="115">
        <v>0</v>
      </c>
      <c r="S340" s="115">
        <v>0</v>
      </c>
      <c r="T340" s="115">
        <v>0</v>
      </c>
      <c r="U340" s="115">
        <v>0</v>
      </c>
      <c r="V340" s="115">
        <v>64749</v>
      </c>
    </row>
    <row r="341" spans="1:22" x14ac:dyDescent="0.3">
      <c r="A341" s="112">
        <v>5468</v>
      </c>
      <c r="B341" s="108" t="s">
        <v>422</v>
      </c>
      <c r="C341" s="114" t="s">
        <v>1273</v>
      </c>
      <c r="D341" s="114" t="s">
        <v>424</v>
      </c>
      <c r="E341" s="114" t="s">
        <v>425</v>
      </c>
      <c r="F341" s="114" t="s">
        <v>426</v>
      </c>
      <c r="G341" s="114" t="s">
        <v>427</v>
      </c>
      <c r="H341" s="114" t="s">
        <v>428</v>
      </c>
      <c r="I341" s="114" t="s">
        <v>1274</v>
      </c>
      <c r="J341" s="115">
        <v>37322</v>
      </c>
      <c r="K341" s="115">
        <v>37322</v>
      </c>
      <c r="L341" s="115">
        <v>37322</v>
      </c>
      <c r="M341" s="115">
        <v>0</v>
      </c>
      <c r="N341" s="115">
        <v>0</v>
      </c>
      <c r="O341" s="115">
        <v>0</v>
      </c>
      <c r="P341" s="115">
        <v>0</v>
      </c>
      <c r="Q341" s="115">
        <v>0</v>
      </c>
      <c r="R341" s="115">
        <v>0</v>
      </c>
      <c r="S341" s="115">
        <v>0</v>
      </c>
      <c r="T341" s="115">
        <v>0</v>
      </c>
      <c r="U341" s="115">
        <v>0</v>
      </c>
      <c r="V341" s="115">
        <v>111966</v>
      </c>
    </row>
    <row r="342" spans="1:22" x14ac:dyDescent="0.3">
      <c r="A342" s="112">
        <v>7002</v>
      </c>
      <c r="B342" s="108" t="s">
        <v>422</v>
      </c>
      <c r="C342" s="114" t="s">
        <v>1276</v>
      </c>
      <c r="D342" s="114" t="s">
        <v>440</v>
      </c>
      <c r="E342" s="114" t="s">
        <v>425</v>
      </c>
      <c r="F342" s="114" t="s">
        <v>426</v>
      </c>
      <c r="G342" s="114" t="s">
        <v>427</v>
      </c>
      <c r="H342" s="114" t="s">
        <v>428</v>
      </c>
      <c r="I342" s="114" t="s">
        <v>1277</v>
      </c>
      <c r="J342" s="115">
        <v>3428.33</v>
      </c>
      <c r="K342" s="115">
        <v>3428.33</v>
      </c>
      <c r="L342" s="115">
        <v>3428.34</v>
      </c>
      <c r="M342" s="115">
        <v>0</v>
      </c>
      <c r="N342" s="115">
        <v>0</v>
      </c>
      <c r="O342" s="115">
        <v>0</v>
      </c>
      <c r="P342" s="115">
        <v>0</v>
      </c>
      <c r="Q342" s="115">
        <v>0</v>
      </c>
      <c r="R342" s="115">
        <v>0</v>
      </c>
      <c r="S342" s="115">
        <v>0</v>
      </c>
      <c r="T342" s="115">
        <v>0</v>
      </c>
      <c r="U342" s="115">
        <v>0</v>
      </c>
      <c r="V342" s="115">
        <v>10285</v>
      </c>
    </row>
    <row r="343" spans="1:22" x14ac:dyDescent="0.3">
      <c r="A343" s="112">
        <v>7021</v>
      </c>
      <c r="B343" s="108" t="s">
        <v>422</v>
      </c>
      <c r="C343" s="114" t="s">
        <v>1278</v>
      </c>
      <c r="D343" s="114" t="s">
        <v>440</v>
      </c>
      <c r="E343" s="114" t="s">
        <v>425</v>
      </c>
      <c r="F343" s="114" t="s">
        <v>426</v>
      </c>
      <c r="G343" s="114" t="s">
        <v>427</v>
      </c>
      <c r="H343" s="114" t="s">
        <v>428</v>
      </c>
      <c r="I343" s="114" t="s">
        <v>1279</v>
      </c>
      <c r="J343" s="115">
        <v>1737</v>
      </c>
      <c r="K343" s="115">
        <v>1737</v>
      </c>
      <c r="L343" s="115">
        <v>1737</v>
      </c>
      <c r="M343" s="115">
        <v>0</v>
      </c>
      <c r="N343" s="115">
        <v>0</v>
      </c>
      <c r="O343" s="115">
        <v>0</v>
      </c>
      <c r="P343" s="115">
        <v>0</v>
      </c>
      <c r="Q343" s="115">
        <v>0</v>
      </c>
      <c r="R343" s="115">
        <v>0</v>
      </c>
      <c r="S343" s="115">
        <v>0</v>
      </c>
      <c r="T343" s="115">
        <v>0</v>
      </c>
      <c r="U343" s="115">
        <v>0</v>
      </c>
      <c r="V343" s="115">
        <v>5211</v>
      </c>
    </row>
    <row r="344" spans="1:22" x14ac:dyDescent="0.3">
      <c r="A344" s="112">
        <v>7032</v>
      </c>
      <c r="B344" s="108" t="s">
        <v>422</v>
      </c>
      <c r="C344" s="114" t="s">
        <v>1280</v>
      </c>
      <c r="D344" s="114" t="s">
        <v>434</v>
      </c>
      <c r="E344" s="114" t="s">
        <v>425</v>
      </c>
      <c r="F344" s="114" t="s">
        <v>426</v>
      </c>
      <c r="G344" s="114" t="s">
        <v>427</v>
      </c>
      <c r="H344" s="114" t="s">
        <v>428</v>
      </c>
      <c r="I344" s="114" t="s">
        <v>1281</v>
      </c>
      <c r="J344" s="115">
        <v>9854.33</v>
      </c>
      <c r="K344" s="115">
        <v>9854.33</v>
      </c>
      <c r="L344" s="115">
        <v>9854.34</v>
      </c>
      <c r="M344" s="115">
        <v>0</v>
      </c>
      <c r="N344" s="115">
        <v>0</v>
      </c>
      <c r="O344" s="115">
        <v>0</v>
      </c>
      <c r="P344" s="115">
        <v>0</v>
      </c>
      <c r="Q344" s="115">
        <v>0</v>
      </c>
      <c r="R344" s="115">
        <v>0</v>
      </c>
      <c r="S344" s="115">
        <v>0</v>
      </c>
      <c r="T344" s="115">
        <v>0</v>
      </c>
      <c r="U344" s="115">
        <v>0</v>
      </c>
      <c r="V344" s="115">
        <v>29563</v>
      </c>
    </row>
    <row r="345" spans="1:22" x14ac:dyDescent="0.3">
      <c r="A345" s="112">
        <v>7033</v>
      </c>
      <c r="B345" s="108" t="s">
        <v>422</v>
      </c>
      <c r="C345" s="114" t="s">
        <v>1282</v>
      </c>
      <c r="D345" s="114" t="s">
        <v>424</v>
      </c>
      <c r="E345" s="114" t="s">
        <v>425</v>
      </c>
      <c r="F345" s="114" t="s">
        <v>426</v>
      </c>
      <c r="G345" s="114" t="s">
        <v>427</v>
      </c>
      <c r="H345" s="114" t="s">
        <v>428</v>
      </c>
      <c r="I345" s="114" t="s">
        <v>1283</v>
      </c>
      <c r="J345" s="115">
        <v>6600</v>
      </c>
      <c r="K345" s="115">
        <v>6600</v>
      </c>
      <c r="L345" s="115">
        <v>6600</v>
      </c>
      <c r="M345" s="115">
        <v>0</v>
      </c>
      <c r="N345" s="115">
        <v>0</v>
      </c>
      <c r="O345" s="115">
        <v>0</v>
      </c>
      <c r="P345" s="115">
        <v>0</v>
      </c>
      <c r="Q345" s="115">
        <v>0</v>
      </c>
      <c r="R345" s="115">
        <v>0</v>
      </c>
      <c r="S345" s="115">
        <v>0</v>
      </c>
      <c r="T345" s="115">
        <v>0</v>
      </c>
      <c r="U345" s="115">
        <v>0</v>
      </c>
      <c r="V345" s="115">
        <v>19800</v>
      </c>
    </row>
    <row r="346" spans="1:22" x14ac:dyDescent="0.3">
      <c r="A346" s="112">
        <v>7039</v>
      </c>
      <c r="B346" s="108" t="s">
        <v>422</v>
      </c>
      <c r="C346" s="114" t="s">
        <v>1284</v>
      </c>
      <c r="D346" s="114" t="s">
        <v>440</v>
      </c>
      <c r="E346" s="114" t="s">
        <v>425</v>
      </c>
      <c r="F346" s="114" t="s">
        <v>426</v>
      </c>
      <c r="G346" s="114" t="s">
        <v>427</v>
      </c>
      <c r="H346" s="114" t="s">
        <v>428</v>
      </c>
      <c r="I346" s="114" t="s">
        <v>1285</v>
      </c>
      <c r="J346" s="115">
        <v>5853</v>
      </c>
      <c r="K346" s="115">
        <v>5853</v>
      </c>
      <c r="L346" s="115">
        <v>5853</v>
      </c>
      <c r="M346" s="115">
        <v>0</v>
      </c>
      <c r="N346" s="115">
        <v>0</v>
      </c>
      <c r="O346" s="115">
        <v>0</v>
      </c>
      <c r="P346" s="115">
        <v>0</v>
      </c>
      <c r="Q346" s="115">
        <v>0</v>
      </c>
      <c r="R346" s="115">
        <v>0</v>
      </c>
      <c r="S346" s="115">
        <v>0</v>
      </c>
      <c r="T346" s="115">
        <v>0</v>
      </c>
      <c r="U346" s="115">
        <v>0</v>
      </c>
      <c r="V346" s="115">
        <v>17559</v>
      </c>
    </row>
    <row r="347" spans="1:22" x14ac:dyDescent="0.3">
      <c r="A347" s="112">
        <v>7040</v>
      </c>
      <c r="B347" s="108" t="s">
        <v>422</v>
      </c>
      <c r="C347" s="114" t="s">
        <v>1286</v>
      </c>
      <c r="D347" s="114" t="s">
        <v>424</v>
      </c>
      <c r="E347" s="114" t="s">
        <v>425</v>
      </c>
      <c r="F347" s="114" t="s">
        <v>426</v>
      </c>
      <c r="G347" s="114" t="s">
        <v>427</v>
      </c>
      <c r="H347" s="114" t="s">
        <v>428</v>
      </c>
      <c r="I347" s="114" t="s">
        <v>1287</v>
      </c>
      <c r="J347" s="115">
        <v>5106</v>
      </c>
      <c r="K347" s="115">
        <v>5106</v>
      </c>
      <c r="L347" s="115">
        <v>5106</v>
      </c>
      <c r="M347" s="115">
        <v>0</v>
      </c>
      <c r="N347" s="115">
        <v>0</v>
      </c>
      <c r="O347" s="115">
        <v>0</v>
      </c>
      <c r="P347" s="115">
        <v>0</v>
      </c>
      <c r="Q347" s="115">
        <v>0</v>
      </c>
      <c r="R347" s="115">
        <v>0</v>
      </c>
      <c r="S347" s="115">
        <v>0</v>
      </c>
      <c r="T347" s="115">
        <v>0</v>
      </c>
      <c r="U347" s="115">
        <v>0</v>
      </c>
      <c r="V347" s="115">
        <v>15318</v>
      </c>
    </row>
    <row r="348" spans="1:22" x14ac:dyDescent="0.3">
      <c r="A348" s="112">
        <v>7041</v>
      </c>
      <c r="B348" s="108" t="s">
        <v>422</v>
      </c>
      <c r="C348" s="114" t="s">
        <v>1288</v>
      </c>
      <c r="D348" s="114" t="s">
        <v>434</v>
      </c>
      <c r="E348" s="114" t="s">
        <v>425</v>
      </c>
      <c r="F348" s="114" t="s">
        <v>426</v>
      </c>
      <c r="G348" s="114" t="s">
        <v>427</v>
      </c>
      <c r="H348" s="114" t="s">
        <v>428</v>
      </c>
      <c r="I348" s="114" t="s">
        <v>1289</v>
      </c>
      <c r="J348" s="115">
        <v>5688</v>
      </c>
      <c r="K348" s="115">
        <v>5688</v>
      </c>
      <c r="L348" s="115">
        <v>5688</v>
      </c>
      <c r="M348" s="115">
        <v>0</v>
      </c>
      <c r="N348" s="115">
        <v>0</v>
      </c>
      <c r="O348" s="115">
        <v>0</v>
      </c>
      <c r="P348" s="115">
        <v>0</v>
      </c>
      <c r="Q348" s="115">
        <v>0</v>
      </c>
      <c r="R348" s="115">
        <v>0</v>
      </c>
      <c r="S348" s="115">
        <v>0</v>
      </c>
      <c r="T348" s="115">
        <v>0</v>
      </c>
      <c r="U348" s="115">
        <v>0</v>
      </c>
      <c r="V348" s="115">
        <v>17064</v>
      </c>
    </row>
    <row r="349" spans="1:22" x14ac:dyDescent="0.3">
      <c r="A349" s="112">
        <v>7043</v>
      </c>
      <c r="B349" s="108" t="s">
        <v>422</v>
      </c>
      <c r="C349" s="114" t="s">
        <v>1290</v>
      </c>
      <c r="D349" s="114" t="s">
        <v>434</v>
      </c>
      <c r="E349" s="114" t="s">
        <v>425</v>
      </c>
      <c r="F349" s="114" t="s">
        <v>426</v>
      </c>
      <c r="G349" s="114" t="s">
        <v>427</v>
      </c>
      <c r="H349" s="114" t="s">
        <v>428</v>
      </c>
      <c r="I349" s="114" t="s">
        <v>1291</v>
      </c>
      <c r="J349" s="115">
        <v>8976</v>
      </c>
      <c r="K349" s="115">
        <v>8976</v>
      </c>
      <c r="L349" s="115">
        <v>8976</v>
      </c>
      <c r="M349" s="115">
        <v>0</v>
      </c>
      <c r="N349" s="115">
        <v>0</v>
      </c>
      <c r="O349" s="115">
        <v>0</v>
      </c>
      <c r="P349" s="115">
        <v>0</v>
      </c>
      <c r="Q349" s="115">
        <v>0</v>
      </c>
      <c r="R349" s="115">
        <v>0</v>
      </c>
      <c r="S349" s="115">
        <v>0</v>
      </c>
      <c r="T349" s="115">
        <v>0</v>
      </c>
      <c r="U349" s="115">
        <v>0</v>
      </c>
      <c r="V349" s="115">
        <v>26928</v>
      </c>
    </row>
    <row r="350" spans="1:22" x14ac:dyDescent="0.3">
      <c r="A350" s="112">
        <v>7044</v>
      </c>
      <c r="B350" s="108" t="s">
        <v>422</v>
      </c>
      <c r="C350" s="114" t="s">
        <v>1293</v>
      </c>
      <c r="D350" s="114" t="s">
        <v>440</v>
      </c>
      <c r="E350" s="114" t="s">
        <v>425</v>
      </c>
      <c r="F350" s="114" t="s">
        <v>426</v>
      </c>
      <c r="G350" s="114" t="s">
        <v>427</v>
      </c>
      <c r="H350" s="114" t="s">
        <v>428</v>
      </c>
      <c r="I350" s="114" t="s">
        <v>1294</v>
      </c>
      <c r="J350" s="115">
        <v>5381</v>
      </c>
      <c r="K350" s="115">
        <v>5381</v>
      </c>
      <c r="L350" s="115">
        <v>5381</v>
      </c>
      <c r="M350" s="115">
        <v>0</v>
      </c>
      <c r="N350" s="115">
        <v>0</v>
      </c>
      <c r="O350" s="115">
        <v>0</v>
      </c>
      <c r="P350" s="115">
        <v>0</v>
      </c>
      <c r="Q350" s="115">
        <v>0</v>
      </c>
      <c r="R350" s="115">
        <v>0</v>
      </c>
      <c r="S350" s="115">
        <v>0</v>
      </c>
      <c r="T350" s="115">
        <v>0</v>
      </c>
      <c r="U350" s="115">
        <v>0</v>
      </c>
      <c r="V350" s="115">
        <v>16143</v>
      </c>
    </row>
    <row r="351" spans="1:22" x14ac:dyDescent="0.3">
      <c r="A351" s="112">
        <v>7045</v>
      </c>
      <c r="B351" s="108" t="s">
        <v>422</v>
      </c>
      <c r="C351" s="114" t="s">
        <v>1295</v>
      </c>
      <c r="D351" s="114" t="s">
        <v>424</v>
      </c>
      <c r="E351" s="114" t="s">
        <v>425</v>
      </c>
      <c r="F351" s="114" t="s">
        <v>426</v>
      </c>
      <c r="G351" s="114" t="s">
        <v>427</v>
      </c>
      <c r="H351" s="114" t="s">
        <v>428</v>
      </c>
      <c r="I351" s="114" t="s">
        <v>1296</v>
      </c>
      <c r="J351" s="115">
        <v>6943.66</v>
      </c>
      <c r="K351" s="115">
        <v>6943.66</v>
      </c>
      <c r="L351" s="115">
        <v>6943.68</v>
      </c>
      <c r="M351" s="115">
        <v>0</v>
      </c>
      <c r="N351" s="115">
        <v>0</v>
      </c>
      <c r="O351" s="115">
        <v>0</v>
      </c>
      <c r="P351" s="115">
        <v>0</v>
      </c>
      <c r="Q351" s="115">
        <v>0</v>
      </c>
      <c r="R351" s="115">
        <v>0</v>
      </c>
      <c r="S351" s="115">
        <v>0</v>
      </c>
      <c r="T351" s="115">
        <v>0</v>
      </c>
      <c r="U351" s="115">
        <v>0</v>
      </c>
      <c r="V351" s="115">
        <v>20831</v>
      </c>
    </row>
    <row r="352" spans="1:22" x14ac:dyDescent="0.3">
      <c r="A352" s="112">
        <v>7051</v>
      </c>
      <c r="B352" s="108" t="s">
        <v>422</v>
      </c>
      <c r="C352" s="114" t="s">
        <v>1297</v>
      </c>
      <c r="D352" s="114" t="s">
        <v>440</v>
      </c>
      <c r="E352" s="114" t="s">
        <v>425</v>
      </c>
      <c r="F352" s="114" t="s">
        <v>426</v>
      </c>
      <c r="G352" s="114" t="s">
        <v>427</v>
      </c>
      <c r="H352" s="114" t="s">
        <v>428</v>
      </c>
      <c r="I352" s="114" t="s">
        <v>1298</v>
      </c>
      <c r="J352" s="115">
        <v>2663</v>
      </c>
      <c r="K352" s="115">
        <v>2663</v>
      </c>
      <c r="L352" s="115">
        <v>2663</v>
      </c>
      <c r="M352" s="115">
        <v>0</v>
      </c>
      <c r="N352" s="115">
        <v>0</v>
      </c>
      <c r="O352" s="115">
        <v>0</v>
      </c>
      <c r="P352" s="115">
        <v>0</v>
      </c>
      <c r="Q352" s="115">
        <v>0</v>
      </c>
      <c r="R352" s="115">
        <v>0</v>
      </c>
      <c r="S352" s="115">
        <v>0</v>
      </c>
      <c r="T352" s="115">
        <v>0</v>
      </c>
      <c r="U352" s="115">
        <v>0</v>
      </c>
      <c r="V352" s="115">
        <v>7989</v>
      </c>
    </row>
    <row r="353" spans="1:24" x14ac:dyDescent="0.3">
      <c r="A353" s="112">
        <v>7052</v>
      </c>
      <c r="B353" s="108" t="s">
        <v>422</v>
      </c>
      <c r="C353" s="114" t="s">
        <v>1299</v>
      </c>
      <c r="D353" s="114" t="s">
        <v>440</v>
      </c>
      <c r="E353" s="114" t="s">
        <v>425</v>
      </c>
      <c r="F353" s="114" t="s">
        <v>426</v>
      </c>
      <c r="G353" s="114" t="s">
        <v>427</v>
      </c>
      <c r="H353" s="114" t="s">
        <v>428</v>
      </c>
      <c r="I353" s="114" t="s">
        <v>1300</v>
      </c>
      <c r="J353" s="115">
        <v>1636.33</v>
      </c>
      <c r="K353" s="115">
        <v>1636.33</v>
      </c>
      <c r="L353" s="115">
        <v>1636.3400000000001</v>
      </c>
      <c r="M353" s="115">
        <v>0</v>
      </c>
      <c r="N353" s="115">
        <v>0</v>
      </c>
      <c r="O353" s="115">
        <v>0</v>
      </c>
      <c r="P353" s="115">
        <v>0</v>
      </c>
      <c r="Q353" s="115">
        <v>0</v>
      </c>
      <c r="R353" s="115">
        <v>0</v>
      </c>
      <c r="S353" s="115">
        <v>0</v>
      </c>
      <c r="T353" s="115">
        <v>0</v>
      </c>
      <c r="U353" s="115">
        <v>0</v>
      </c>
      <c r="V353" s="115">
        <v>4909</v>
      </c>
    </row>
    <row r="354" spans="1:24" x14ac:dyDescent="0.3">
      <c r="A354" s="112">
        <v>7056</v>
      </c>
      <c r="B354" s="108" t="s">
        <v>422</v>
      </c>
      <c r="C354" s="114" t="s">
        <v>1301</v>
      </c>
      <c r="D354" s="114" t="s">
        <v>434</v>
      </c>
      <c r="E354" s="114" t="s">
        <v>425</v>
      </c>
      <c r="F354" s="114" t="s">
        <v>426</v>
      </c>
      <c r="G354" s="114" t="s">
        <v>427</v>
      </c>
      <c r="H354" s="114" t="s">
        <v>428</v>
      </c>
      <c r="I354" s="114" t="s">
        <v>1302</v>
      </c>
      <c r="J354" s="115">
        <v>6985</v>
      </c>
      <c r="K354" s="115">
        <v>6985</v>
      </c>
      <c r="L354" s="115">
        <v>6985</v>
      </c>
      <c r="M354" s="115">
        <v>0</v>
      </c>
      <c r="N354" s="115">
        <v>0</v>
      </c>
      <c r="O354" s="115">
        <v>0</v>
      </c>
      <c r="P354" s="115">
        <v>0</v>
      </c>
      <c r="Q354" s="115">
        <v>0</v>
      </c>
      <c r="R354" s="115">
        <v>0</v>
      </c>
      <c r="S354" s="115">
        <v>0</v>
      </c>
      <c r="T354" s="115">
        <v>0</v>
      </c>
      <c r="U354" s="115">
        <v>0</v>
      </c>
      <c r="V354" s="115">
        <v>20955</v>
      </c>
    </row>
    <row r="355" spans="1:24" x14ac:dyDescent="0.3">
      <c r="A355" s="112">
        <v>7058</v>
      </c>
      <c r="B355" s="108" t="s">
        <v>422</v>
      </c>
      <c r="C355" s="114" t="s">
        <v>1304</v>
      </c>
      <c r="D355" s="114" t="s">
        <v>424</v>
      </c>
      <c r="E355" s="114" t="s">
        <v>425</v>
      </c>
      <c r="F355" s="114" t="s">
        <v>426</v>
      </c>
      <c r="G355" s="114" t="s">
        <v>427</v>
      </c>
      <c r="H355" s="114" t="s">
        <v>428</v>
      </c>
      <c r="I355" s="114" t="s">
        <v>1305</v>
      </c>
      <c r="J355" s="115">
        <v>655.33000000000004</v>
      </c>
      <c r="K355" s="115">
        <v>655.33000000000004</v>
      </c>
      <c r="L355" s="115">
        <v>655.34</v>
      </c>
      <c r="M355" s="115">
        <v>0</v>
      </c>
      <c r="N355" s="115">
        <v>0</v>
      </c>
      <c r="O355" s="115">
        <v>0</v>
      </c>
      <c r="P355" s="115">
        <v>0</v>
      </c>
      <c r="Q355" s="115">
        <v>0</v>
      </c>
      <c r="R355" s="115">
        <v>0</v>
      </c>
      <c r="S355" s="115">
        <v>0</v>
      </c>
      <c r="T355" s="115">
        <v>0</v>
      </c>
      <c r="U355" s="115">
        <v>0</v>
      </c>
      <c r="V355" s="115">
        <v>1966</v>
      </c>
    </row>
    <row r="356" spans="1:24" x14ac:dyDescent="0.3">
      <c r="A356" s="112">
        <v>7062</v>
      </c>
      <c r="B356" s="108" t="s">
        <v>422</v>
      </c>
      <c r="C356" s="114" t="s">
        <v>1306</v>
      </c>
      <c r="D356" s="114" t="s">
        <v>424</v>
      </c>
      <c r="E356" s="114" t="s">
        <v>425</v>
      </c>
      <c r="F356" s="114" t="s">
        <v>426</v>
      </c>
      <c r="G356" s="114" t="s">
        <v>427</v>
      </c>
      <c r="H356" s="114" t="s">
        <v>428</v>
      </c>
      <c r="I356" s="114" t="s">
        <v>1307</v>
      </c>
      <c r="J356" s="115">
        <v>4253.33</v>
      </c>
      <c r="K356" s="115">
        <v>4253.33</v>
      </c>
      <c r="L356" s="115">
        <v>4253.34</v>
      </c>
      <c r="M356" s="115">
        <v>0</v>
      </c>
      <c r="N356" s="115">
        <v>0</v>
      </c>
      <c r="O356" s="115">
        <v>0</v>
      </c>
      <c r="P356" s="115">
        <v>0</v>
      </c>
      <c r="Q356" s="115">
        <v>0</v>
      </c>
      <c r="R356" s="115">
        <v>0</v>
      </c>
      <c r="S356" s="115">
        <v>0</v>
      </c>
      <c r="T356" s="115">
        <v>0</v>
      </c>
      <c r="U356" s="115">
        <v>0</v>
      </c>
      <c r="V356" s="115">
        <v>12760</v>
      </c>
    </row>
    <row r="357" spans="1:24" x14ac:dyDescent="0.3">
      <c r="A357" s="112">
        <v>7063</v>
      </c>
      <c r="B357" s="108" t="s">
        <v>422</v>
      </c>
      <c r="C357" s="114" t="s">
        <v>1308</v>
      </c>
      <c r="D357" s="114" t="s">
        <v>424</v>
      </c>
      <c r="E357" s="114" t="s">
        <v>425</v>
      </c>
      <c r="F357" s="114" t="s">
        <v>426</v>
      </c>
      <c r="G357" s="114" t="s">
        <v>427</v>
      </c>
      <c r="H357" s="114" t="s">
        <v>428</v>
      </c>
      <c r="I357" s="114" t="s">
        <v>1309</v>
      </c>
      <c r="J357" s="115">
        <v>7076.66</v>
      </c>
      <c r="K357" s="115">
        <v>7076.66</v>
      </c>
      <c r="L357" s="115">
        <v>7076.68</v>
      </c>
      <c r="M357" s="115">
        <v>0</v>
      </c>
      <c r="N357" s="115">
        <v>0</v>
      </c>
      <c r="O357" s="115">
        <v>0</v>
      </c>
      <c r="P357" s="115">
        <v>0</v>
      </c>
      <c r="Q357" s="115">
        <v>0</v>
      </c>
      <c r="R357" s="115">
        <v>0</v>
      </c>
      <c r="S357" s="115">
        <v>0</v>
      </c>
      <c r="T357" s="115">
        <v>0</v>
      </c>
      <c r="U357" s="115">
        <v>0</v>
      </c>
      <c r="V357" s="115">
        <v>21230</v>
      </c>
    </row>
    <row r="358" spans="1:24" x14ac:dyDescent="0.3">
      <c r="A358" s="112">
        <v>7067</v>
      </c>
      <c r="B358" s="108" t="s">
        <v>422</v>
      </c>
      <c r="C358" s="114" t="s">
        <v>1310</v>
      </c>
      <c r="D358" s="114" t="s">
        <v>424</v>
      </c>
      <c r="E358" s="114" t="s">
        <v>425</v>
      </c>
      <c r="F358" s="114" t="s">
        <v>426</v>
      </c>
      <c r="G358" s="114" t="s">
        <v>427</v>
      </c>
      <c r="H358" s="114" t="s">
        <v>428</v>
      </c>
      <c r="I358" s="114" t="s">
        <v>1311</v>
      </c>
      <c r="J358" s="115">
        <v>1324.66</v>
      </c>
      <c r="K358" s="115">
        <v>1324.66</v>
      </c>
      <c r="L358" s="115">
        <v>1324.68</v>
      </c>
      <c r="M358" s="115">
        <v>0</v>
      </c>
      <c r="N358" s="115">
        <v>0</v>
      </c>
      <c r="O358" s="115">
        <v>0</v>
      </c>
      <c r="P358" s="115">
        <v>0</v>
      </c>
      <c r="Q358" s="115">
        <v>0</v>
      </c>
      <c r="R358" s="115">
        <v>0</v>
      </c>
      <c r="S358" s="115">
        <v>0</v>
      </c>
      <c r="T358" s="115">
        <v>0</v>
      </c>
      <c r="U358" s="115">
        <v>0</v>
      </c>
      <c r="V358" s="115">
        <v>3974</v>
      </c>
    </row>
    <row r="359" spans="1:24" x14ac:dyDescent="0.3">
      <c r="A359" s="112">
        <v>7069</v>
      </c>
      <c r="B359" s="108" t="s">
        <v>422</v>
      </c>
      <c r="C359" s="114" t="s">
        <v>1313</v>
      </c>
      <c r="D359" s="114" t="s">
        <v>434</v>
      </c>
      <c r="E359" s="114" t="s">
        <v>425</v>
      </c>
      <c r="F359" s="114" t="s">
        <v>426</v>
      </c>
      <c r="G359" s="114" t="s">
        <v>427</v>
      </c>
      <c r="H359" s="114" t="s">
        <v>428</v>
      </c>
      <c r="I359" s="114" t="s">
        <v>1314</v>
      </c>
      <c r="J359" s="115">
        <v>4858.33</v>
      </c>
      <c r="K359" s="115">
        <v>4858.33</v>
      </c>
      <c r="L359" s="115">
        <v>4858.34</v>
      </c>
      <c r="M359" s="115">
        <v>0</v>
      </c>
      <c r="N359" s="115">
        <v>0</v>
      </c>
      <c r="O359" s="115">
        <v>0</v>
      </c>
      <c r="P359" s="115">
        <v>0</v>
      </c>
      <c r="Q359" s="115">
        <v>0</v>
      </c>
      <c r="R359" s="115">
        <v>0</v>
      </c>
      <c r="S359" s="115">
        <v>0</v>
      </c>
      <c r="T359" s="115">
        <v>0</v>
      </c>
      <c r="U359" s="115">
        <v>0</v>
      </c>
      <c r="V359" s="115">
        <v>14575</v>
      </c>
    </row>
    <row r="360" spans="1:24" x14ac:dyDescent="0.3">
      <c r="A360" s="112">
        <v>7070</v>
      </c>
      <c r="B360" s="108" t="s">
        <v>422</v>
      </c>
      <c r="C360" s="114" t="s">
        <v>1316</v>
      </c>
      <c r="D360" s="114" t="s">
        <v>440</v>
      </c>
      <c r="E360" s="114" t="s">
        <v>425</v>
      </c>
      <c r="F360" s="114" t="s">
        <v>426</v>
      </c>
      <c r="G360" s="114" t="s">
        <v>427</v>
      </c>
      <c r="H360" s="114" t="s">
        <v>428</v>
      </c>
      <c r="I360" s="114" t="s">
        <v>1317</v>
      </c>
      <c r="J360" s="115">
        <v>4207.66</v>
      </c>
      <c r="K360" s="115">
        <v>4207.66</v>
      </c>
      <c r="L360" s="115">
        <v>4207.68</v>
      </c>
      <c r="M360" s="115">
        <v>0</v>
      </c>
      <c r="N360" s="115">
        <v>0</v>
      </c>
      <c r="O360" s="115">
        <v>0</v>
      </c>
      <c r="P360" s="115">
        <v>0</v>
      </c>
      <c r="Q360" s="115">
        <v>0</v>
      </c>
      <c r="R360" s="115">
        <v>0</v>
      </c>
      <c r="S360" s="115">
        <v>0</v>
      </c>
      <c r="T360" s="115">
        <v>0</v>
      </c>
      <c r="U360" s="115">
        <v>0</v>
      </c>
      <c r="V360" s="115">
        <v>12623</v>
      </c>
    </row>
    <row r="361" spans="1:24" x14ac:dyDescent="0.3">
      <c r="A361" s="112">
        <v>7072</v>
      </c>
      <c r="B361" s="108" t="s">
        <v>422</v>
      </c>
      <c r="C361" s="114" t="s">
        <v>1318</v>
      </c>
      <c r="D361" s="114" t="s">
        <v>424</v>
      </c>
      <c r="E361" s="114" t="s">
        <v>425</v>
      </c>
      <c r="F361" s="114" t="s">
        <v>426</v>
      </c>
      <c r="G361" s="114" t="s">
        <v>427</v>
      </c>
      <c r="H361" s="114" t="s">
        <v>428</v>
      </c>
      <c r="I361" s="114" t="s">
        <v>1319</v>
      </c>
      <c r="J361" s="115">
        <v>5931</v>
      </c>
      <c r="K361" s="115">
        <v>5931</v>
      </c>
      <c r="L361" s="115">
        <v>5931</v>
      </c>
      <c r="M361" s="115">
        <v>0</v>
      </c>
      <c r="N361" s="115">
        <v>0</v>
      </c>
      <c r="O361" s="115">
        <v>0</v>
      </c>
      <c r="P361" s="115">
        <v>0</v>
      </c>
      <c r="Q361" s="115">
        <v>0</v>
      </c>
      <c r="R361" s="115">
        <v>0</v>
      </c>
      <c r="S361" s="115">
        <v>0</v>
      </c>
      <c r="T361" s="115">
        <v>0</v>
      </c>
      <c r="U361" s="115">
        <v>0</v>
      </c>
      <c r="V361" s="115">
        <v>17793</v>
      </c>
    </row>
    <row r="362" spans="1:24" x14ac:dyDescent="0.3">
      <c r="A362" s="112">
        <v>7073</v>
      </c>
      <c r="B362" s="108" t="s">
        <v>422</v>
      </c>
      <c r="C362" s="114" t="s">
        <v>1320</v>
      </c>
      <c r="D362" s="114" t="s">
        <v>424</v>
      </c>
      <c r="E362" s="114" t="s">
        <v>425</v>
      </c>
      <c r="F362" s="114" t="s">
        <v>426</v>
      </c>
      <c r="G362" s="114" t="s">
        <v>427</v>
      </c>
      <c r="H362" s="114" t="s">
        <v>428</v>
      </c>
      <c r="I362" s="114" t="s">
        <v>1321</v>
      </c>
      <c r="J362" s="115">
        <v>5293.66</v>
      </c>
      <c r="K362" s="115">
        <v>5293.66</v>
      </c>
      <c r="L362" s="115">
        <v>5293.68</v>
      </c>
      <c r="M362" s="115">
        <v>0</v>
      </c>
      <c r="N362" s="115">
        <v>0</v>
      </c>
      <c r="O362" s="115">
        <v>0</v>
      </c>
      <c r="P362" s="115">
        <v>0</v>
      </c>
      <c r="Q362" s="115">
        <v>0</v>
      </c>
      <c r="R362" s="115">
        <v>0</v>
      </c>
      <c r="S362" s="115">
        <v>0</v>
      </c>
      <c r="T362" s="115">
        <v>0</v>
      </c>
      <c r="U362" s="115">
        <v>0</v>
      </c>
      <c r="V362" s="115">
        <v>15881</v>
      </c>
    </row>
    <row r="363" spans="1:24" x14ac:dyDescent="0.3">
      <c r="A363" s="108"/>
      <c r="B363" s="108"/>
      <c r="C363" s="108"/>
      <c r="D363" s="108"/>
      <c r="E363" s="108"/>
      <c r="F363" s="108"/>
      <c r="G363" s="108"/>
      <c r="H363" s="108"/>
      <c r="I363" s="109"/>
      <c r="J363" s="110"/>
      <c r="K363" s="110"/>
      <c r="L363" s="110"/>
      <c r="M363" s="110"/>
      <c r="N363" s="110"/>
      <c r="O363" s="110"/>
      <c r="P363" s="110"/>
      <c r="Q363" s="110"/>
      <c r="R363" s="110"/>
      <c r="S363" s="110"/>
      <c r="T363" s="110"/>
      <c r="U363" s="110"/>
      <c r="V363" s="110"/>
    </row>
    <row r="364" spans="1:24" x14ac:dyDescent="0.3">
      <c r="A364" s="108"/>
      <c r="B364" s="108"/>
      <c r="C364" s="108"/>
      <c r="D364" s="108"/>
      <c r="E364" s="108"/>
      <c r="F364" s="108"/>
      <c r="G364" s="108"/>
      <c r="H364" s="108"/>
      <c r="I364" s="109"/>
      <c r="J364" s="110"/>
      <c r="K364" s="110"/>
      <c r="L364" s="110"/>
      <c r="M364" s="110"/>
      <c r="N364" s="110"/>
      <c r="O364" s="110"/>
      <c r="P364" s="110"/>
      <c r="Q364" s="110"/>
      <c r="R364" s="110"/>
      <c r="S364" s="110"/>
      <c r="T364" s="110"/>
      <c r="U364" s="110"/>
      <c r="V364" s="110"/>
    </row>
    <row r="365" spans="1:24" x14ac:dyDescent="0.3">
      <c r="A365" s="108">
        <v>2000</v>
      </c>
      <c r="B365" s="108" t="s">
        <v>422</v>
      </c>
      <c r="C365" s="108" t="s">
        <v>423</v>
      </c>
      <c r="D365" s="108" t="s">
        <v>424</v>
      </c>
      <c r="E365" s="108" t="s">
        <v>425</v>
      </c>
      <c r="F365" s="108" t="s">
        <v>426</v>
      </c>
      <c r="G365" s="108" t="s">
        <v>430</v>
      </c>
      <c r="H365" s="108" t="s">
        <v>431</v>
      </c>
      <c r="I365" s="109" t="s">
        <v>432</v>
      </c>
      <c r="J365" s="110">
        <v>175</v>
      </c>
      <c r="K365" s="110">
        <v>175</v>
      </c>
      <c r="L365" s="110">
        <v>175</v>
      </c>
      <c r="M365" s="110">
        <v>0</v>
      </c>
      <c r="N365" s="110">
        <v>0</v>
      </c>
      <c r="O365" s="110">
        <v>0</v>
      </c>
      <c r="P365" s="110">
        <v>0</v>
      </c>
      <c r="Q365" s="110">
        <v>0</v>
      </c>
      <c r="R365" s="110">
        <v>0</v>
      </c>
      <c r="S365" s="110">
        <v>0</v>
      </c>
      <c r="T365" s="110">
        <v>0</v>
      </c>
      <c r="U365" s="110">
        <v>0</v>
      </c>
      <c r="V365" s="110">
        <v>525</v>
      </c>
      <c r="X365">
        <f>VLOOKUP(A365,'Advance Data'!A3:S370,19,0)</f>
        <v>525</v>
      </c>
    </row>
    <row r="366" spans="1:24" x14ac:dyDescent="0.3">
      <c r="A366" s="108">
        <v>2002</v>
      </c>
      <c r="B366" s="108" t="s">
        <v>422</v>
      </c>
      <c r="C366" s="108" t="s">
        <v>433</v>
      </c>
      <c r="D366" s="108" t="s">
        <v>434</v>
      </c>
      <c r="E366" s="108" t="s">
        <v>425</v>
      </c>
      <c r="F366" s="108" t="s">
        <v>426</v>
      </c>
      <c r="G366" s="108" t="s">
        <v>430</v>
      </c>
      <c r="H366" s="108" t="s">
        <v>431</v>
      </c>
      <c r="I366" s="109" t="s">
        <v>436</v>
      </c>
      <c r="J366" s="110">
        <v>375</v>
      </c>
      <c r="K366" s="110">
        <v>375</v>
      </c>
      <c r="L366" s="110">
        <v>375</v>
      </c>
      <c r="M366" s="110">
        <v>0</v>
      </c>
      <c r="N366" s="110">
        <v>0</v>
      </c>
      <c r="O366" s="110">
        <v>0</v>
      </c>
      <c r="P366" s="110">
        <v>0</v>
      </c>
      <c r="Q366" s="110">
        <v>0</v>
      </c>
      <c r="R366" s="110">
        <v>0</v>
      </c>
      <c r="S366" s="110">
        <v>0</v>
      </c>
      <c r="T366" s="110">
        <v>0</v>
      </c>
      <c r="U366" s="110">
        <v>0</v>
      </c>
      <c r="V366" s="110">
        <v>1125</v>
      </c>
      <c r="X366">
        <f>VLOOKUP(A366,'Advance Data'!A4:S371,19,0)</f>
        <v>1125</v>
      </c>
    </row>
    <row r="367" spans="1:24" x14ac:dyDescent="0.3">
      <c r="A367" s="108">
        <v>2074</v>
      </c>
      <c r="B367" s="108" t="s">
        <v>422</v>
      </c>
      <c r="C367" s="108" t="s">
        <v>446</v>
      </c>
      <c r="D367" s="108" t="s">
        <v>424</v>
      </c>
      <c r="E367" s="108" t="s">
        <v>425</v>
      </c>
      <c r="F367" s="108" t="s">
        <v>426</v>
      </c>
      <c r="G367" s="108" t="s">
        <v>430</v>
      </c>
      <c r="H367" s="108" t="s">
        <v>431</v>
      </c>
      <c r="I367" s="109" t="s">
        <v>448</v>
      </c>
      <c r="J367" s="110">
        <v>14.66</v>
      </c>
      <c r="K367" s="110">
        <v>14.66</v>
      </c>
      <c r="L367" s="110">
        <v>14.68</v>
      </c>
      <c r="M367" s="110">
        <v>0</v>
      </c>
      <c r="N367" s="110">
        <v>0</v>
      </c>
      <c r="O367" s="110">
        <v>0</v>
      </c>
      <c r="P367" s="110">
        <v>0</v>
      </c>
      <c r="Q367" s="110">
        <v>0</v>
      </c>
      <c r="R367" s="110">
        <v>0</v>
      </c>
      <c r="S367" s="110">
        <v>0</v>
      </c>
      <c r="T367" s="110">
        <v>0</v>
      </c>
      <c r="U367" s="110">
        <v>0</v>
      </c>
      <c r="V367" s="110">
        <v>44</v>
      </c>
      <c r="X367">
        <f>VLOOKUP(A367,'Advance Data'!A5:S372,19,0)</f>
        <v>44</v>
      </c>
    </row>
    <row r="368" spans="1:24" x14ac:dyDescent="0.3">
      <c r="A368" s="108">
        <v>2079</v>
      </c>
      <c r="B368" s="108" t="s">
        <v>422</v>
      </c>
      <c r="C368" s="108" t="s">
        <v>449</v>
      </c>
      <c r="D368" s="108" t="s">
        <v>440</v>
      </c>
      <c r="E368" s="108" t="s">
        <v>425</v>
      </c>
      <c r="F368" s="108" t="s">
        <v>426</v>
      </c>
      <c r="G368" s="108" t="s">
        <v>430</v>
      </c>
      <c r="H368" s="108" t="s">
        <v>431</v>
      </c>
      <c r="I368" s="109" t="s">
        <v>451</v>
      </c>
      <c r="J368" s="110">
        <v>14.66</v>
      </c>
      <c r="K368" s="110">
        <v>14.66</v>
      </c>
      <c r="L368" s="110">
        <v>14.68</v>
      </c>
      <c r="M368" s="110">
        <v>0</v>
      </c>
      <c r="N368" s="110">
        <v>0</v>
      </c>
      <c r="O368" s="110">
        <v>0</v>
      </c>
      <c r="P368" s="110">
        <v>0</v>
      </c>
      <c r="Q368" s="110">
        <v>0</v>
      </c>
      <c r="R368" s="110">
        <v>0</v>
      </c>
      <c r="S368" s="110">
        <v>0</v>
      </c>
      <c r="T368" s="110">
        <v>0</v>
      </c>
      <c r="U368" s="110">
        <v>0</v>
      </c>
      <c r="V368" s="110">
        <v>44</v>
      </c>
      <c r="X368">
        <f>VLOOKUP(A368,'Advance Data'!A6:S373,19,0)</f>
        <v>44</v>
      </c>
    </row>
    <row r="369" spans="1:24" x14ac:dyDescent="0.3">
      <c r="A369" s="108">
        <v>2088</v>
      </c>
      <c r="B369" s="108" t="s">
        <v>422</v>
      </c>
      <c r="C369" s="108" t="s">
        <v>452</v>
      </c>
      <c r="D369" s="108" t="s">
        <v>440</v>
      </c>
      <c r="E369" s="108" t="s">
        <v>425</v>
      </c>
      <c r="F369" s="108" t="s">
        <v>426</v>
      </c>
      <c r="G369" s="108" t="s">
        <v>430</v>
      </c>
      <c r="H369" s="108" t="s">
        <v>431</v>
      </c>
      <c r="I369" s="109" t="s">
        <v>454</v>
      </c>
      <c r="J369" s="110">
        <v>25</v>
      </c>
      <c r="K369" s="110">
        <v>25</v>
      </c>
      <c r="L369" s="110">
        <v>25</v>
      </c>
      <c r="M369" s="110">
        <v>0</v>
      </c>
      <c r="N369" s="110">
        <v>0</v>
      </c>
      <c r="O369" s="110">
        <v>0</v>
      </c>
      <c r="P369" s="110">
        <v>0</v>
      </c>
      <c r="Q369" s="110">
        <v>0</v>
      </c>
      <c r="R369" s="110">
        <v>0</v>
      </c>
      <c r="S369" s="110">
        <v>0</v>
      </c>
      <c r="T369" s="110">
        <v>0</v>
      </c>
      <c r="U369" s="110">
        <v>0</v>
      </c>
      <c r="V369" s="110">
        <v>75</v>
      </c>
      <c r="X369">
        <f>VLOOKUP(A369,'Advance Data'!A7:S374,19,0)</f>
        <v>75</v>
      </c>
    </row>
    <row r="370" spans="1:24" x14ac:dyDescent="0.3">
      <c r="A370" s="108">
        <v>2109</v>
      </c>
      <c r="B370" s="108" t="s">
        <v>422</v>
      </c>
      <c r="C370" s="108" t="s">
        <v>461</v>
      </c>
      <c r="D370" s="108" t="s">
        <v>440</v>
      </c>
      <c r="E370" s="108" t="s">
        <v>425</v>
      </c>
      <c r="F370" s="108" t="s">
        <v>426</v>
      </c>
      <c r="G370" s="108" t="s">
        <v>430</v>
      </c>
      <c r="H370" s="108" t="s">
        <v>431</v>
      </c>
      <c r="I370" s="109" t="s">
        <v>463</v>
      </c>
      <c r="J370" s="110">
        <v>25</v>
      </c>
      <c r="K370" s="110">
        <v>25</v>
      </c>
      <c r="L370" s="110">
        <v>25</v>
      </c>
      <c r="M370" s="110">
        <v>0</v>
      </c>
      <c r="N370" s="110">
        <v>0</v>
      </c>
      <c r="O370" s="110">
        <v>0</v>
      </c>
      <c r="P370" s="110">
        <v>0</v>
      </c>
      <c r="Q370" s="110">
        <v>0</v>
      </c>
      <c r="R370" s="110">
        <v>0</v>
      </c>
      <c r="S370" s="110">
        <v>0</v>
      </c>
      <c r="T370" s="110">
        <v>0</v>
      </c>
      <c r="U370" s="110">
        <v>0</v>
      </c>
      <c r="V370" s="110">
        <v>75</v>
      </c>
      <c r="X370">
        <f>VLOOKUP(A370,'Advance Data'!A8:S375,19,0)</f>
        <v>75</v>
      </c>
    </row>
    <row r="371" spans="1:24" x14ac:dyDescent="0.3">
      <c r="A371" s="108">
        <v>2120</v>
      </c>
      <c r="B371" s="108" t="s">
        <v>422</v>
      </c>
      <c r="C371" s="108" t="s">
        <v>468</v>
      </c>
      <c r="D371" s="108" t="s">
        <v>440</v>
      </c>
      <c r="E371" s="108" t="s">
        <v>425</v>
      </c>
      <c r="F371" s="108" t="s">
        <v>426</v>
      </c>
      <c r="G371" s="108" t="s">
        <v>430</v>
      </c>
      <c r="H371" s="108" t="s">
        <v>431</v>
      </c>
      <c r="I371" s="109" t="s">
        <v>470</v>
      </c>
      <c r="J371" s="110">
        <v>25</v>
      </c>
      <c r="K371" s="110">
        <v>25</v>
      </c>
      <c r="L371" s="110">
        <v>25</v>
      </c>
      <c r="M371" s="110">
        <v>0</v>
      </c>
      <c r="N371" s="110">
        <v>0</v>
      </c>
      <c r="O371" s="110">
        <v>0</v>
      </c>
      <c r="P371" s="110">
        <v>0</v>
      </c>
      <c r="Q371" s="110">
        <v>0</v>
      </c>
      <c r="R371" s="110">
        <v>0</v>
      </c>
      <c r="S371" s="110">
        <v>0</v>
      </c>
      <c r="T371" s="110">
        <v>0</v>
      </c>
      <c r="U371" s="110">
        <v>0</v>
      </c>
      <c r="V371" s="110">
        <v>75</v>
      </c>
      <c r="X371">
        <f>VLOOKUP(A371,'Advance Data'!A9:S376,19,0)</f>
        <v>75</v>
      </c>
    </row>
    <row r="372" spans="1:24" x14ac:dyDescent="0.3">
      <c r="A372" s="108">
        <v>2127</v>
      </c>
      <c r="B372" s="108" t="s">
        <v>422</v>
      </c>
      <c r="C372" s="108" t="s">
        <v>471</v>
      </c>
      <c r="D372" s="108" t="s">
        <v>440</v>
      </c>
      <c r="E372" s="108" t="s">
        <v>425</v>
      </c>
      <c r="F372" s="108" t="s">
        <v>426</v>
      </c>
      <c r="G372" s="108" t="s">
        <v>430</v>
      </c>
      <c r="H372" s="108" t="s">
        <v>431</v>
      </c>
      <c r="I372" s="109" t="s">
        <v>473</v>
      </c>
      <c r="J372" s="110">
        <v>25</v>
      </c>
      <c r="K372" s="110">
        <v>25</v>
      </c>
      <c r="L372" s="110">
        <v>25</v>
      </c>
      <c r="M372" s="110">
        <v>0</v>
      </c>
      <c r="N372" s="110">
        <v>0</v>
      </c>
      <c r="O372" s="110">
        <v>0</v>
      </c>
      <c r="P372" s="110">
        <v>0</v>
      </c>
      <c r="Q372" s="110">
        <v>0</v>
      </c>
      <c r="R372" s="110">
        <v>0</v>
      </c>
      <c r="S372" s="110">
        <v>0</v>
      </c>
      <c r="T372" s="110">
        <v>0</v>
      </c>
      <c r="U372" s="110">
        <v>0</v>
      </c>
      <c r="V372" s="110">
        <v>75</v>
      </c>
      <c r="X372">
        <f>VLOOKUP(A372,'Advance Data'!A10:S377,19,0)</f>
        <v>75</v>
      </c>
    </row>
    <row r="373" spans="1:24" x14ac:dyDescent="0.3">
      <c r="A373" s="108">
        <v>2132</v>
      </c>
      <c r="B373" s="108" t="s">
        <v>422</v>
      </c>
      <c r="C373" s="108" t="s">
        <v>478</v>
      </c>
      <c r="D373" s="108" t="s">
        <v>440</v>
      </c>
      <c r="E373" s="108" t="s">
        <v>425</v>
      </c>
      <c r="F373" s="108" t="s">
        <v>426</v>
      </c>
      <c r="G373" s="108" t="s">
        <v>430</v>
      </c>
      <c r="H373" s="108" t="s">
        <v>431</v>
      </c>
      <c r="I373" s="109" t="s">
        <v>480</v>
      </c>
      <c r="J373" s="110">
        <v>25</v>
      </c>
      <c r="K373" s="110">
        <v>25</v>
      </c>
      <c r="L373" s="110">
        <v>25</v>
      </c>
      <c r="M373" s="110">
        <v>0</v>
      </c>
      <c r="N373" s="110">
        <v>0</v>
      </c>
      <c r="O373" s="110">
        <v>0</v>
      </c>
      <c r="P373" s="110">
        <v>0</v>
      </c>
      <c r="Q373" s="110">
        <v>0</v>
      </c>
      <c r="R373" s="110">
        <v>0</v>
      </c>
      <c r="S373" s="110">
        <v>0</v>
      </c>
      <c r="T373" s="110">
        <v>0</v>
      </c>
      <c r="U373" s="110">
        <v>0</v>
      </c>
      <c r="V373" s="110">
        <v>75</v>
      </c>
      <c r="X373">
        <f>VLOOKUP(A373,'Advance Data'!A11:S378,19,0)</f>
        <v>75</v>
      </c>
    </row>
    <row r="374" spans="1:24" x14ac:dyDescent="0.3">
      <c r="A374" s="108">
        <v>2133</v>
      </c>
      <c r="B374" s="108" t="s">
        <v>422</v>
      </c>
      <c r="C374" s="108" t="s">
        <v>481</v>
      </c>
      <c r="D374" s="108" t="s">
        <v>440</v>
      </c>
      <c r="E374" s="108" t="s">
        <v>425</v>
      </c>
      <c r="F374" s="108" t="s">
        <v>426</v>
      </c>
      <c r="G374" s="108" t="s">
        <v>430</v>
      </c>
      <c r="H374" s="108" t="s">
        <v>431</v>
      </c>
      <c r="I374" s="109" t="s">
        <v>483</v>
      </c>
      <c r="J374" s="110">
        <v>50</v>
      </c>
      <c r="K374" s="110">
        <v>50</v>
      </c>
      <c r="L374" s="110">
        <v>50</v>
      </c>
      <c r="M374" s="110">
        <v>0</v>
      </c>
      <c r="N374" s="110">
        <v>0</v>
      </c>
      <c r="O374" s="110">
        <v>0</v>
      </c>
      <c r="P374" s="110">
        <v>0</v>
      </c>
      <c r="Q374" s="110">
        <v>0</v>
      </c>
      <c r="R374" s="110">
        <v>0</v>
      </c>
      <c r="S374" s="110">
        <v>0</v>
      </c>
      <c r="T374" s="110">
        <v>0</v>
      </c>
      <c r="U374" s="110">
        <v>0</v>
      </c>
      <c r="V374" s="110">
        <v>150</v>
      </c>
      <c r="X374">
        <f>VLOOKUP(A374,'Advance Data'!A12:S379,19,0)</f>
        <v>150</v>
      </c>
    </row>
    <row r="375" spans="1:24" x14ac:dyDescent="0.3">
      <c r="A375" s="108">
        <v>2135</v>
      </c>
      <c r="B375" s="108" t="s">
        <v>422</v>
      </c>
      <c r="C375" s="108" t="s">
        <v>486</v>
      </c>
      <c r="D375" s="108" t="s">
        <v>440</v>
      </c>
      <c r="E375" s="108" t="s">
        <v>425</v>
      </c>
      <c r="F375" s="108" t="s">
        <v>426</v>
      </c>
      <c r="G375" s="108" t="s">
        <v>430</v>
      </c>
      <c r="H375" s="108" t="s">
        <v>431</v>
      </c>
      <c r="I375" s="109" t="s">
        <v>488</v>
      </c>
      <c r="J375" s="110">
        <v>25</v>
      </c>
      <c r="K375" s="110">
        <v>25</v>
      </c>
      <c r="L375" s="110">
        <v>25</v>
      </c>
      <c r="M375" s="110">
        <v>0</v>
      </c>
      <c r="N375" s="110">
        <v>0</v>
      </c>
      <c r="O375" s="110">
        <v>0</v>
      </c>
      <c r="P375" s="110">
        <v>0</v>
      </c>
      <c r="Q375" s="110">
        <v>0</v>
      </c>
      <c r="R375" s="110">
        <v>0</v>
      </c>
      <c r="S375" s="110">
        <v>0</v>
      </c>
      <c r="T375" s="110">
        <v>0</v>
      </c>
      <c r="U375" s="110">
        <v>0</v>
      </c>
      <c r="V375" s="110">
        <v>75</v>
      </c>
      <c r="X375">
        <f>VLOOKUP(A375,'Advance Data'!A13:S380,19,0)</f>
        <v>75</v>
      </c>
    </row>
    <row r="376" spans="1:24" x14ac:dyDescent="0.3">
      <c r="A376" s="108">
        <v>2137</v>
      </c>
      <c r="B376" s="108" t="s">
        <v>422</v>
      </c>
      <c r="C376" s="108" t="s">
        <v>491</v>
      </c>
      <c r="D376" s="108" t="s">
        <v>440</v>
      </c>
      <c r="E376" s="108" t="s">
        <v>425</v>
      </c>
      <c r="F376" s="108" t="s">
        <v>426</v>
      </c>
      <c r="G376" s="108" t="s">
        <v>430</v>
      </c>
      <c r="H376" s="108" t="s">
        <v>431</v>
      </c>
      <c r="I376" s="109" t="s">
        <v>493</v>
      </c>
      <c r="J376" s="110">
        <v>25</v>
      </c>
      <c r="K376" s="110">
        <v>25</v>
      </c>
      <c r="L376" s="110">
        <v>25</v>
      </c>
      <c r="M376" s="110">
        <v>0</v>
      </c>
      <c r="N376" s="110">
        <v>0</v>
      </c>
      <c r="O376" s="110">
        <v>0</v>
      </c>
      <c r="P376" s="110">
        <v>0</v>
      </c>
      <c r="Q376" s="110">
        <v>0</v>
      </c>
      <c r="R376" s="110">
        <v>0</v>
      </c>
      <c r="S376" s="110">
        <v>0</v>
      </c>
      <c r="T376" s="110">
        <v>0</v>
      </c>
      <c r="U376" s="110">
        <v>0</v>
      </c>
      <c r="V376" s="110">
        <v>75</v>
      </c>
      <c r="X376">
        <f>VLOOKUP(A376,'Advance Data'!A14:S381,19,0)</f>
        <v>75</v>
      </c>
    </row>
    <row r="377" spans="1:24" x14ac:dyDescent="0.3">
      <c r="A377" s="108">
        <v>2138</v>
      </c>
      <c r="B377" s="108" t="s">
        <v>422</v>
      </c>
      <c r="C377" s="108" t="s">
        <v>494</v>
      </c>
      <c r="D377" s="108" t="s">
        <v>440</v>
      </c>
      <c r="E377" s="108" t="s">
        <v>425</v>
      </c>
      <c r="F377" s="108" t="s">
        <v>426</v>
      </c>
      <c r="G377" s="108" t="s">
        <v>430</v>
      </c>
      <c r="H377" s="108" t="s">
        <v>431</v>
      </c>
      <c r="I377" s="109" t="s">
        <v>496</v>
      </c>
      <c r="J377" s="110">
        <v>50</v>
      </c>
      <c r="K377" s="110">
        <v>50</v>
      </c>
      <c r="L377" s="110">
        <v>50</v>
      </c>
      <c r="M377" s="110">
        <v>0</v>
      </c>
      <c r="N377" s="110">
        <v>0</v>
      </c>
      <c r="O377" s="110">
        <v>0</v>
      </c>
      <c r="P377" s="110">
        <v>0</v>
      </c>
      <c r="Q377" s="110">
        <v>0</v>
      </c>
      <c r="R377" s="110">
        <v>0</v>
      </c>
      <c r="S377" s="110">
        <v>0</v>
      </c>
      <c r="T377" s="110">
        <v>0</v>
      </c>
      <c r="U377" s="110">
        <v>0</v>
      </c>
      <c r="V377" s="110">
        <v>150</v>
      </c>
      <c r="X377">
        <f>VLOOKUP(A377,'Advance Data'!A15:S382,19,0)</f>
        <v>150</v>
      </c>
    </row>
    <row r="378" spans="1:24" x14ac:dyDescent="0.3">
      <c r="A378" s="108">
        <v>2142</v>
      </c>
      <c r="B378" s="108" t="s">
        <v>422</v>
      </c>
      <c r="C378" s="108" t="s">
        <v>499</v>
      </c>
      <c r="D378" s="108" t="s">
        <v>440</v>
      </c>
      <c r="E378" s="108" t="s">
        <v>425</v>
      </c>
      <c r="F378" s="108" t="s">
        <v>426</v>
      </c>
      <c r="G378" s="108" t="s">
        <v>430</v>
      </c>
      <c r="H378" s="108" t="s">
        <v>431</v>
      </c>
      <c r="I378" s="109" t="s">
        <v>501</v>
      </c>
      <c r="J378" s="110">
        <v>50</v>
      </c>
      <c r="K378" s="110">
        <v>50</v>
      </c>
      <c r="L378" s="110">
        <v>50</v>
      </c>
      <c r="M378" s="110">
        <v>0</v>
      </c>
      <c r="N378" s="110">
        <v>0</v>
      </c>
      <c r="O378" s="110">
        <v>0</v>
      </c>
      <c r="P378" s="110">
        <v>0</v>
      </c>
      <c r="Q378" s="110">
        <v>0</v>
      </c>
      <c r="R378" s="110">
        <v>0</v>
      </c>
      <c r="S378" s="110">
        <v>0</v>
      </c>
      <c r="T378" s="110">
        <v>0</v>
      </c>
      <c r="U378" s="110">
        <v>0</v>
      </c>
      <c r="V378" s="110">
        <v>150</v>
      </c>
      <c r="X378">
        <f>VLOOKUP(A378,'Advance Data'!A16:S383,19,0)</f>
        <v>150</v>
      </c>
    </row>
    <row r="379" spans="1:24" x14ac:dyDescent="0.3">
      <c r="A379" s="108">
        <v>2156</v>
      </c>
      <c r="B379" s="108" t="s">
        <v>422</v>
      </c>
      <c r="C379" s="108" t="s">
        <v>508</v>
      </c>
      <c r="D379" s="108" t="s">
        <v>440</v>
      </c>
      <c r="E379" s="108" t="s">
        <v>425</v>
      </c>
      <c r="F379" s="108" t="s">
        <v>426</v>
      </c>
      <c r="G379" s="108" t="s">
        <v>430</v>
      </c>
      <c r="H379" s="108" t="s">
        <v>431</v>
      </c>
      <c r="I379" s="109" t="s">
        <v>510</v>
      </c>
      <c r="J379" s="110">
        <v>50</v>
      </c>
      <c r="K379" s="110">
        <v>50</v>
      </c>
      <c r="L379" s="110">
        <v>50</v>
      </c>
      <c r="M379" s="110">
        <v>0</v>
      </c>
      <c r="N379" s="110">
        <v>0</v>
      </c>
      <c r="O379" s="110">
        <v>0</v>
      </c>
      <c r="P379" s="110">
        <v>0</v>
      </c>
      <c r="Q379" s="110">
        <v>0</v>
      </c>
      <c r="R379" s="110">
        <v>0</v>
      </c>
      <c r="S379" s="110">
        <v>0</v>
      </c>
      <c r="T379" s="110">
        <v>0</v>
      </c>
      <c r="U379" s="110">
        <v>0</v>
      </c>
      <c r="V379" s="110">
        <v>150</v>
      </c>
      <c r="X379">
        <f>VLOOKUP(A379,'Advance Data'!A17:S384,19,0)</f>
        <v>150</v>
      </c>
    </row>
    <row r="380" spans="1:24" x14ac:dyDescent="0.3">
      <c r="A380" s="108">
        <v>2161</v>
      </c>
      <c r="B380" s="108" t="s">
        <v>422</v>
      </c>
      <c r="C380" s="108" t="s">
        <v>511</v>
      </c>
      <c r="D380" s="108" t="s">
        <v>434</v>
      </c>
      <c r="E380" s="108" t="s">
        <v>425</v>
      </c>
      <c r="F380" s="108" t="s">
        <v>426</v>
      </c>
      <c r="G380" s="108" t="s">
        <v>430</v>
      </c>
      <c r="H380" s="108" t="s">
        <v>431</v>
      </c>
      <c r="I380" s="109" t="s">
        <v>513</v>
      </c>
      <c r="J380" s="110">
        <v>25</v>
      </c>
      <c r="K380" s="110">
        <v>25</v>
      </c>
      <c r="L380" s="110">
        <v>25</v>
      </c>
      <c r="M380" s="110">
        <v>0</v>
      </c>
      <c r="N380" s="110">
        <v>0</v>
      </c>
      <c r="O380" s="110">
        <v>0</v>
      </c>
      <c r="P380" s="110">
        <v>0</v>
      </c>
      <c r="Q380" s="110">
        <v>0</v>
      </c>
      <c r="R380" s="110">
        <v>0</v>
      </c>
      <c r="S380" s="110">
        <v>0</v>
      </c>
      <c r="T380" s="110">
        <v>0</v>
      </c>
      <c r="U380" s="110">
        <v>0</v>
      </c>
      <c r="V380" s="110">
        <v>75</v>
      </c>
      <c r="X380">
        <f>VLOOKUP(A380,'Advance Data'!A18:S385,19,0)</f>
        <v>75</v>
      </c>
    </row>
    <row r="381" spans="1:24" x14ac:dyDescent="0.3">
      <c r="A381" s="108">
        <v>2165</v>
      </c>
      <c r="B381" s="108" t="s">
        <v>422</v>
      </c>
      <c r="C381" s="108" t="s">
        <v>518</v>
      </c>
      <c r="D381" s="108" t="s">
        <v>434</v>
      </c>
      <c r="E381" s="108" t="s">
        <v>425</v>
      </c>
      <c r="F381" s="108" t="s">
        <v>426</v>
      </c>
      <c r="G381" s="108" t="s">
        <v>430</v>
      </c>
      <c r="H381" s="108" t="s">
        <v>431</v>
      </c>
      <c r="I381" s="109" t="s">
        <v>520</v>
      </c>
      <c r="J381" s="110">
        <v>25</v>
      </c>
      <c r="K381" s="110">
        <v>25</v>
      </c>
      <c r="L381" s="110">
        <v>25</v>
      </c>
      <c r="M381" s="110">
        <v>0</v>
      </c>
      <c r="N381" s="110">
        <v>0</v>
      </c>
      <c r="O381" s="110">
        <v>0</v>
      </c>
      <c r="P381" s="110">
        <v>0</v>
      </c>
      <c r="Q381" s="110">
        <v>0</v>
      </c>
      <c r="R381" s="110">
        <v>0</v>
      </c>
      <c r="S381" s="110">
        <v>0</v>
      </c>
      <c r="T381" s="110">
        <v>0</v>
      </c>
      <c r="U381" s="110">
        <v>0</v>
      </c>
      <c r="V381" s="110">
        <v>75</v>
      </c>
      <c r="X381">
        <f>VLOOKUP(A381,'Advance Data'!A19:S386,19,0)</f>
        <v>75</v>
      </c>
    </row>
    <row r="382" spans="1:24" x14ac:dyDescent="0.3">
      <c r="A382" s="108">
        <v>2168</v>
      </c>
      <c r="B382" s="108" t="s">
        <v>422</v>
      </c>
      <c r="C382" s="108" t="s">
        <v>525</v>
      </c>
      <c r="D382" s="108" t="s">
        <v>434</v>
      </c>
      <c r="E382" s="108" t="s">
        <v>425</v>
      </c>
      <c r="F382" s="108" t="s">
        <v>426</v>
      </c>
      <c r="G382" s="108" t="s">
        <v>430</v>
      </c>
      <c r="H382" s="108" t="s">
        <v>431</v>
      </c>
      <c r="I382" s="109" t="s">
        <v>527</v>
      </c>
      <c r="J382" s="110">
        <v>25</v>
      </c>
      <c r="K382" s="110">
        <v>25</v>
      </c>
      <c r="L382" s="110">
        <v>25</v>
      </c>
      <c r="M382" s="110">
        <v>0</v>
      </c>
      <c r="N382" s="110">
        <v>0</v>
      </c>
      <c r="O382" s="110">
        <v>0</v>
      </c>
      <c r="P382" s="110">
        <v>0</v>
      </c>
      <c r="Q382" s="110">
        <v>0</v>
      </c>
      <c r="R382" s="110">
        <v>0</v>
      </c>
      <c r="S382" s="110">
        <v>0</v>
      </c>
      <c r="T382" s="110">
        <v>0</v>
      </c>
      <c r="U382" s="110">
        <v>0</v>
      </c>
      <c r="V382" s="110">
        <v>75</v>
      </c>
      <c r="X382">
        <f>VLOOKUP(A382,'Advance Data'!A20:S387,19,0)</f>
        <v>75</v>
      </c>
    </row>
    <row r="383" spans="1:24" x14ac:dyDescent="0.3">
      <c r="A383" s="108">
        <v>2169</v>
      </c>
      <c r="B383" s="108" t="s">
        <v>422</v>
      </c>
      <c r="C383" s="108" t="s">
        <v>528</v>
      </c>
      <c r="D383" s="108" t="s">
        <v>434</v>
      </c>
      <c r="E383" s="108" t="s">
        <v>425</v>
      </c>
      <c r="F383" s="108" t="s">
        <v>426</v>
      </c>
      <c r="G383" s="108" t="s">
        <v>430</v>
      </c>
      <c r="H383" s="108" t="s">
        <v>431</v>
      </c>
      <c r="I383" s="109" t="s">
        <v>530</v>
      </c>
      <c r="J383" s="110">
        <v>25</v>
      </c>
      <c r="K383" s="110">
        <v>25</v>
      </c>
      <c r="L383" s="110">
        <v>25</v>
      </c>
      <c r="M383" s="110">
        <v>0</v>
      </c>
      <c r="N383" s="110">
        <v>0</v>
      </c>
      <c r="O383" s="110">
        <v>0</v>
      </c>
      <c r="P383" s="110">
        <v>0</v>
      </c>
      <c r="Q383" s="110">
        <v>0</v>
      </c>
      <c r="R383" s="110">
        <v>0</v>
      </c>
      <c r="S383" s="110">
        <v>0</v>
      </c>
      <c r="T383" s="110">
        <v>0</v>
      </c>
      <c r="U383" s="110">
        <v>0</v>
      </c>
      <c r="V383" s="110">
        <v>75</v>
      </c>
      <c r="X383">
        <f>VLOOKUP(A383,'Advance Data'!A21:S388,19,0)</f>
        <v>75</v>
      </c>
    </row>
    <row r="384" spans="1:24" x14ac:dyDescent="0.3">
      <c r="A384" s="108">
        <v>2172</v>
      </c>
      <c r="B384" s="108" t="s">
        <v>422</v>
      </c>
      <c r="C384" s="108" t="s">
        <v>533</v>
      </c>
      <c r="D384" s="108" t="s">
        <v>434</v>
      </c>
      <c r="E384" s="108" t="s">
        <v>425</v>
      </c>
      <c r="F384" s="108" t="s">
        <v>426</v>
      </c>
      <c r="G384" s="108" t="s">
        <v>430</v>
      </c>
      <c r="H384" s="108" t="s">
        <v>431</v>
      </c>
      <c r="I384" s="109" t="s">
        <v>535</v>
      </c>
      <c r="J384" s="110">
        <v>225</v>
      </c>
      <c r="K384" s="110">
        <v>225</v>
      </c>
      <c r="L384" s="110">
        <v>225</v>
      </c>
      <c r="M384" s="110">
        <v>0</v>
      </c>
      <c r="N384" s="110">
        <v>0</v>
      </c>
      <c r="O384" s="110">
        <v>0</v>
      </c>
      <c r="P384" s="110">
        <v>0</v>
      </c>
      <c r="Q384" s="110">
        <v>0</v>
      </c>
      <c r="R384" s="110">
        <v>0</v>
      </c>
      <c r="S384" s="110">
        <v>0</v>
      </c>
      <c r="T384" s="110">
        <v>0</v>
      </c>
      <c r="U384" s="110">
        <v>0</v>
      </c>
      <c r="V384" s="110">
        <v>675</v>
      </c>
      <c r="X384">
        <f>VLOOKUP(A384,'Advance Data'!A22:S389,19,0)</f>
        <v>675</v>
      </c>
    </row>
    <row r="385" spans="1:24" x14ac:dyDescent="0.3">
      <c r="A385" s="108">
        <v>2175</v>
      </c>
      <c r="B385" s="108" t="s">
        <v>422</v>
      </c>
      <c r="C385" s="108" t="s">
        <v>536</v>
      </c>
      <c r="D385" s="108" t="s">
        <v>434</v>
      </c>
      <c r="E385" s="108" t="s">
        <v>425</v>
      </c>
      <c r="F385" s="108" t="s">
        <v>426</v>
      </c>
      <c r="G385" s="108" t="s">
        <v>430</v>
      </c>
      <c r="H385" s="108" t="s">
        <v>431</v>
      </c>
      <c r="I385" s="109" t="s">
        <v>538</v>
      </c>
      <c r="J385" s="110">
        <v>1075</v>
      </c>
      <c r="K385" s="110">
        <v>1075</v>
      </c>
      <c r="L385" s="110">
        <v>1075</v>
      </c>
      <c r="M385" s="110">
        <v>0</v>
      </c>
      <c r="N385" s="110">
        <v>0</v>
      </c>
      <c r="O385" s="110">
        <v>0</v>
      </c>
      <c r="P385" s="110">
        <v>0</v>
      </c>
      <c r="Q385" s="110">
        <v>0</v>
      </c>
      <c r="R385" s="110">
        <v>0</v>
      </c>
      <c r="S385" s="110">
        <v>0</v>
      </c>
      <c r="T385" s="110">
        <v>0</v>
      </c>
      <c r="U385" s="110">
        <v>0</v>
      </c>
      <c r="V385" s="110">
        <v>3225</v>
      </c>
      <c r="X385">
        <f>VLOOKUP(A385,'Advance Data'!A23:S390,19,0)</f>
        <v>3225</v>
      </c>
    </row>
    <row r="386" spans="1:24" x14ac:dyDescent="0.3">
      <c r="A386" s="108">
        <v>2176</v>
      </c>
      <c r="B386" s="108" t="s">
        <v>422</v>
      </c>
      <c r="C386" s="108" t="s">
        <v>539</v>
      </c>
      <c r="D386" s="108" t="s">
        <v>434</v>
      </c>
      <c r="E386" s="108" t="s">
        <v>425</v>
      </c>
      <c r="F386" s="108" t="s">
        <v>426</v>
      </c>
      <c r="G386" s="108" t="s">
        <v>430</v>
      </c>
      <c r="H386" s="108" t="s">
        <v>431</v>
      </c>
      <c r="I386" s="109" t="s">
        <v>541</v>
      </c>
      <c r="J386" s="110">
        <v>125</v>
      </c>
      <c r="K386" s="110">
        <v>125</v>
      </c>
      <c r="L386" s="110">
        <v>125</v>
      </c>
      <c r="M386" s="110">
        <v>0</v>
      </c>
      <c r="N386" s="110">
        <v>0</v>
      </c>
      <c r="O386" s="110">
        <v>0</v>
      </c>
      <c r="P386" s="110">
        <v>0</v>
      </c>
      <c r="Q386" s="110">
        <v>0</v>
      </c>
      <c r="R386" s="110">
        <v>0</v>
      </c>
      <c r="S386" s="110">
        <v>0</v>
      </c>
      <c r="T386" s="110">
        <v>0</v>
      </c>
      <c r="U386" s="110">
        <v>0</v>
      </c>
      <c r="V386" s="110">
        <v>375</v>
      </c>
      <c r="X386">
        <f>VLOOKUP(A386,'Advance Data'!A24:S391,19,0)</f>
        <v>375</v>
      </c>
    </row>
    <row r="387" spans="1:24" x14ac:dyDescent="0.3">
      <c r="A387" s="108">
        <v>2183</v>
      </c>
      <c r="B387" s="108" t="s">
        <v>422</v>
      </c>
      <c r="C387" s="108" t="s">
        <v>542</v>
      </c>
      <c r="D387" s="108" t="s">
        <v>434</v>
      </c>
      <c r="E387" s="108" t="s">
        <v>425</v>
      </c>
      <c r="F387" s="108" t="s">
        <v>426</v>
      </c>
      <c r="G387" s="108" t="s">
        <v>430</v>
      </c>
      <c r="H387" s="108" t="s">
        <v>431</v>
      </c>
      <c r="I387" s="109" t="s">
        <v>544</v>
      </c>
      <c r="J387" s="110">
        <v>25</v>
      </c>
      <c r="K387" s="110">
        <v>25</v>
      </c>
      <c r="L387" s="110">
        <v>25</v>
      </c>
      <c r="M387" s="110">
        <v>0</v>
      </c>
      <c r="N387" s="110">
        <v>0</v>
      </c>
      <c r="O387" s="110">
        <v>0</v>
      </c>
      <c r="P387" s="110">
        <v>0</v>
      </c>
      <c r="Q387" s="110">
        <v>0</v>
      </c>
      <c r="R387" s="110">
        <v>0</v>
      </c>
      <c r="S387" s="110">
        <v>0</v>
      </c>
      <c r="T387" s="110">
        <v>0</v>
      </c>
      <c r="U387" s="110">
        <v>0</v>
      </c>
      <c r="V387" s="110">
        <v>75</v>
      </c>
      <c r="X387">
        <f>VLOOKUP(A387,'Advance Data'!A25:S392,19,0)</f>
        <v>75</v>
      </c>
    </row>
    <row r="388" spans="1:24" x14ac:dyDescent="0.3">
      <c r="A388" s="108">
        <v>2228</v>
      </c>
      <c r="B388" s="108" t="s">
        <v>422</v>
      </c>
      <c r="C388" s="108" t="s">
        <v>565</v>
      </c>
      <c r="D388" s="108" t="s">
        <v>424</v>
      </c>
      <c r="E388" s="108" t="s">
        <v>425</v>
      </c>
      <c r="F388" s="108" t="s">
        <v>426</v>
      </c>
      <c r="G388" s="108" t="s">
        <v>430</v>
      </c>
      <c r="H388" s="108" t="s">
        <v>431</v>
      </c>
      <c r="I388" s="109" t="s">
        <v>567</v>
      </c>
      <c r="J388" s="110">
        <v>25</v>
      </c>
      <c r="K388" s="110">
        <v>25</v>
      </c>
      <c r="L388" s="110">
        <v>25</v>
      </c>
      <c r="M388" s="110">
        <v>0</v>
      </c>
      <c r="N388" s="110">
        <v>0</v>
      </c>
      <c r="O388" s="110">
        <v>0</v>
      </c>
      <c r="P388" s="110">
        <v>0</v>
      </c>
      <c r="Q388" s="110">
        <v>0</v>
      </c>
      <c r="R388" s="110">
        <v>0</v>
      </c>
      <c r="S388" s="110">
        <v>0</v>
      </c>
      <c r="T388" s="110">
        <v>0</v>
      </c>
      <c r="U388" s="110">
        <v>0</v>
      </c>
      <c r="V388" s="110">
        <v>75</v>
      </c>
      <c r="X388">
        <f>VLOOKUP(A388,'Advance Data'!A26:S393,19,0)</f>
        <v>75</v>
      </c>
    </row>
    <row r="389" spans="1:24" x14ac:dyDescent="0.3">
      <c r="A389" s="108">
        <v>2231</v>
      </c>
      <c r="B389" s="108" t="s">
        <v>422</v>
      </c>
      <c r="C389" s="108" t="s">
        <v>568</v>
      </c>
      <c r="D389" s="108" t="s">
        <v>424</v>
      </c>
      <c r="E389" s="108" t="s">
        <v>425</v>
      </c>
      <c r="F389" s="108" t="s">
        <v>426</v>
      </c>
      <c r="G389" s="108" t="s">
        <v>430</v>
      </c>
      <c r="H389" s="108" t="s">
        <v>431</v>
      </c>
      <c r="I389" s="109" t="s">
        <v>570</v>
      </c>
      <c r="J389" s="110">
        <v>75</v>
      </c>
      <c r="K389" s="110">
        <v>75</v>
      </c>
      <c r="L389" s="110">
        <v>75</v>
      </c>
      <c r="M389" s="110">
        <v>0</v>
      </c>
      <c r="N389" s="110">
        <v>0</v>
      </c>
      <c r="O389" s="110">
        <v>0</v>
      </c>
      <c r="P389" s="110">
        <v>0</v>
      </c>
      <c r="Q389" s="110">
        <v>0</v>
      </c>
      <c r="R389" s="110">
        <v>0</v>
      </c>
      <c r="S389" s="110">
        <v>0</v>
      </c>
      <c r="T389" s="110">
        <v>0</v>
      </c>
      <c r="U389" s="110">
        <v>0</v>
      </c>
      <c r="V389" s="110">
        <v>225</v>
      </c>
      <c r="X389">
        <f>VLOOKUP(A389,'Advance Data'!A27:S394,19,0)</f>
        <v>225</v>
      </c>
    </row>
    <row r="390" spans="1:24" x14ac:dyDescent="0.3">
      <c r="A390" s="108">
        <v>2259</v>
      </c>
      <c r="B390" s="108" t="s">
        <v>422</v>
      </c>
      <c r="C390" s="108" t="s">
        <v>581</v>
      </c>
      <c r="D390" s="108" t="s">
        <v>424</v>
      </c>
      <c r="E390" s="108" t="s">
        <v>425</v>
      </c>
      <c r="F390" s="108" t="s">
        <v>426</v>
      </c>
      <c r="G390" s="108" t="s">
        <v>430</v>
      </c>
      <c r="H390" s="108" t="s">
        <v>431</v>
      </c>
      <c r="I390" s="109" t="s">
        <v>583</v>
      </c>
      <c r="J390" s="110">
        <v>25</v>
      </c>
      <c r="K390" s="110">
        <v>25</v>
      </c>
      <c r="L390" s="110">
        <v>25</v>
      </c>
      <c r="M390" s="110">
        <v>0</v>
      </c>
      <c r="N390" s="110">
        <v>0</v>
      </c>
      <c r="O390" s="110">
        <v>0</v>
      </c>
      <c r="P390" s="110">
        <v>0</v>
      </c>
      <c r="Q390" s="110">
        <v>0</v>
      </c>
      <c r="R390" s="110">
        <v>0</v>
      </c>
      <c r="S390" s="110">
        <v>0</v>
      </c>
      <c r="T390" s="110">
        <v>0</v>
      </c>
      <c r="U390" s="110">
        <v>0</v>
      </c>
      <c r="V390" s="110">
        <v>75</v>
      </c>
      <c r="X390">
        <f>VLOOKUP(A390,'Advance Data'!A28:S395,19,0)</f>
        <v>75</v>
      </c>
    </row>
    <row r="391" spans="1:24" x14ac:dyDescent="0.3">
      <c r="A391" s="108">
        <v>2270</v>
      </c>
      <c r="B391" s="108" t="s">
        <v>422</v>
      </c>
      <c r="C391" s="108" t="s">
        <v>592</v>
      </c>
      <c r="D391" s="108" t="s">
        <v>434</v>
      </c>
      <c r="E391" s="108" t="s">
        <v>425</v>
      </c>
      <c r="F391" s="108" t="s">
        <v>426</v>
      </c>
      <c r="G391" s="108" t="s">
        <v>430</v>
      </c>
      <c r="H391" s="108" t="s">
        <v>431</v>
      </c>
      <c r="I391" s="109" t="s">
        <v>594</v>
      </c>
      <c r="J391" s="110">
        <v>50</v>
      </c>
      <c r="K391" s="110">
        <v>50</v>
      </c>
      <c r="L391" s="110">
        <v>50</v>
      </c>
      <c r="M391" s="110">
        <v>0</v>
      </c>
      <c r="N391" s="110">
        <v>0</v>
      </c>
      <c r="O391" s="110">
        <v>0</v>
      </c>
      <c r="P391" s="110">
        <v>0</v>
      </c>
      <c r="Q391" s="110">
        <v>0</v>
      </c>
      <c r="R391" s="110">
        <v>0</v>
      </c>
      <c r="S391" s="110">
        <v>0</v>
      </c>
      <c r="T391" s="110">
        <v>0</v>
      </c>
      <c r="U391" s="110">
        <v>0</v>
      </c>
      <c r="V391" s="110">
        <v>150</v>
      </c>
      <c r="X391">
        <f>VLOOKUP(A391,'Advance Data'!A29:S396,19,0)</f>
        <v>150</v>
      </c>
    </row>
    <row r="392" spans="1:24" x14ac:dyDescent="0.3">
      <c r="A392" s="108">
        <v>2272</v>
      </c>
      <c r="B392" s="108" t="s">
        <v>422</v>
      </c>
      <c r="C392" s="108" t="s">
        <v>595</v>
      </c>
      <c r="D392" s="108" t="s">
        <v>434</v>
      </c>
      <c r="E392" s="108" t="s">
        <v>425</v>
      </c>
      <c r="F392" s="108" t="s">
        <v>426</v>
      </c>
      <c r="G392" s="108" t="s">
        <v>430</v>
      </c>
      <c r="H392" s="108" t="s">
        <v>431</v>
      </c>
      <c r="I392" s="109" t="s">
        <v>597</v>
      </c>
      <c r="J392" s="110">
        <v>150</v>
      </c>
      <c r="K392" s="110">
        <v>150</v>
      </c>
      <c r="L392" s="110">
        <v>150</v>
      </c>
      <c r="M392" s="110">
        <v>0</v>
      </c>
      <c r="N392" s="110">
        <v>0</v>
      </c>
      <c r="O392" s="110">
        <v>0</v>
      </c>
      <c r="P392" s="110">
        <v>0</v>
      </c>
      <c r="Q392" s="110">
        <v>0</v>
      </c>
      <c r="R392" s="110">
        <v>0</v>
      </c>
      <c r="S392" s="110">
        <v>0</v>
      </c>
      <c r="T392" s="110">
        <v>0</v>
      </c>
      <c r="U392" s="110">
        <v>0</v>
      </c>
      <c r="V392" s="110">
        <v>450</v>
      </c>
      <c r="X392">
        <f>VLOOKUP(A392,'Advance Data'!A30:S397,19,0)</f>
        <v>450</v>
      </c>
    </row>
    <row r="393" spans="1:24" x14ac:dyDescent="0.3">
      <c r="A393" s="108">
        <v>2275</v>
      </c>
      <c r="B393" s="108" t="s">
        <v>422</v>
      </c>
      <c r="C393" s="108" t="s">
        <v>598</v>
      </c>
      <c r="D393" s="108" t="s">
        <v>434</v>
      </c>
      <c r="E393" s="108" t="s">
        <v>425</v>
      </c>
      <c r="F393" s="108" t="s">
        <v>426</v>
      </c>
      <c r="G393" s="108" t="s">
        <v>430</v>
      </c>
      <c r="H393" s="108" t="s">
        <v>431</v>
      </c>
      <c r="I393" s="109" t="s">
        <v>600</v>
      </c>
      <c r="J393" s="110">
        <v>150</v>
      </c>
      <c r="K393" s="110">
        <v>150</v>
      </c>
      <c r="L393" s="110">
        <v>150</v>
      </c>
      <c r="M393" s="110">
        <v>0</v>
      </c>
      <c r="N393" s="110">
        <v>0</v>
      </c>
      <c r="O393" s="110">
        <v>0</v>
      </c>
      <c r="P393" s="110">
        <v>0</v>
      </c>
      <c r="Q393" s="110">
        <v>0</v>
      </c>
      <c r="R393" s="110">
        <v>0</v>
      </c>
      <c r="S393" s="110">
        <v>0</v>
      </c>
      <c r="T393" s="110">
        <v>0</v>
      </c>
      <c r="U393" s="110">
        <v>0</v>
      </c>
      <c r="V393" s="110">
        <v>450</v>
      </c>
      <c r="X393">
        <f>VLOOKUP(A393,'Advance Data'!A31:S398,19,0)</f>
        <v>450</v>
      </c>
    </row>
    <row r="394" spans="1:24" x14ac:dyDescent="0.3">
      <c r="A394" s="108">
        <v>2276</v>
      </c>
      <c r="B394" s="108" t="s">
        <v>422</v>
      </c>
      <c r="C394" s="108" t="s">
        <v>601</v>
      </c>
      <c r="D394" s="108" t="s">
        <v>434</v>
      </c>
      <c r="E394" s="108" t="s">
        <v>425</v>
      </c>
      <c r="F394" s="108" t="s">
        <v>426</v>
      </c>
      <c r="G394" s="108" t="s">
        <v>430</v>
      </c>
      <c r="H394" s="108" t="s">
        <v>431</v>
      </c>
      <c r="I394" s="109" t="s">
        <v>603</v>
      </c>
      <c r="J394" s="110">
        <v>75</v>
      </c>
      <c r="K394" s="110">
        <v>75</v>
      </c>
      <c r="L394" s="110">
        <v>75</v>
      </c>
      <c r="M394" s="110">
        <v>0</v>
      </c>
      <c r="N394" s="110">
        <v>0</v>
      </c>
      <c r="O394" s="110">
        <v>0</v>
      </c>
      <c r="P394" s="110">
        <v>0</v>
      </c>
      <c r="Q394" s="110">
        <v>0</v>
      </c>
      <c r="R394" s="110">
        <v>0</v>
      </c>
      <c r="S394" s="110">
        <v>0</v>
      </c>
      <c r="T394" s="110">
        <v>0</v>
      </c>
      <c r="U394" s="110">
        <v>0</v>
      </c>
      <c r="V394" s="110">
        <v>225</v>
      </c>
      <c r="X394">
        <f>VLOOKUP(A394,'Advance Data'!A32:S399,19,0)</f>
        <v>225</v>
      </c>
    </row>
    <row r="395" spans="1:24" x14ac:dyDescent="0.3">
      <c r="A395" s="108">
        <v>2280</v>
      </c>
      <c r="B395" s="108" t="s">
        <v>422</v>
      </c>
      <c r="C395" s="108" t="s">
        <v>608</v>
      </c>
      <c r="D395" s="108" t="s">
        <v>434</v>
      </c>
      <c r="E395" s="108" t="s">
        <v>425</v>
      </c>
      <c r="F395" s="108" t="s">
        <v>426</v>
      </c>
      <c r="G395" s="108" t="s">
        <v>430</v>
      </c>
      <c r="H395" s="108" t="s">
        <v>431</v>
      </c>
      <c r="I395" s="109" t="s">
        <v>610</v>
      </c>
      <c r="J395" s="110">
        <v>25</v>
      </c>
      <c r="K395" s="110">
        <v>25</v>
      </c>
      <c r="L395" s="110">
        <v>25</v>
      </c>
      <c r="M395" s="110">
        <v>0</v>
      </c>
      <c r="N395" s="110">
        <v>0</v>
      </c>
      <c r="O395" s="110">
        <v>0</v>
      </c>
      <c r="P395" s="110">
        <v>0</v>
      </c>
      <c r="Q395" s="110">
        <v>0</v>
      </c>
      <c r="R395" s="110">
        <v>0</v>
      </c>
      <c r="S395" s="110">
        <v>0</v>
      </c>
      <c r="T395" s="110">
        <v>0</v>
      </c>
      <c r="U395" s="110">
        <v>0</v>
      </c>
      <c r="V395" s="110">
        <v>75</v>
      </c>
      <c r="X395">
        <f>VLOOKUP(A395,'Advance Data'!A33:S400,19,0)</f>
        <v>75</v>
      </c>
    </row>
    <row r="396" spans="1:24" x14ac:dyDescent="0.3">
      <c r="A396" s="108">
        <v>2282</v>
      </c>
      <c r="B396" s="108" t="s">
        <v>422</v>
      </c>
      <c r="C396" s="108" t="s">
        <v>611</v>
      </c>
      <c r="D396" s="108" t="s">
        <v>434</v>
      </c>
      <c r="E396" s="108" t="s">
        <v>425</v>
      </c>
      <c r="F396" s="108" t="s">
        <v>426</v>
      </c>
      <c r="G396" s="108" t="s">
        <v>430</v>
      </c>
      <c r="H396" s="108" t="s">
        <v>431</v>
      </c>
      <c r="I396" s="109" t="s">
        <v>613</v>
      </c>
      <c r="J396" s="110">
        <v>175</v>
      </c>
      <c r="K396" s="110">
        <v>175</v>
      </c>
      <c r="L396" s="110">
        <v>175</v>
      </c>
      <c r="M396" s="110">
        <v>0</v>
      </c>
      <c r="N396" s="110">
        <v>0</v>
      </c>
      <c r="O396" s="110">
        <v>0</v>
      </c>
      <c r="P396" s="110">
        <v>0</v>
      </c>
      <c r="Q396" s="110">
        <v>0</v>
      </c>
      <c r="R396" s="110">
        <v>0</v>
      </c>
      <c r="S396" s="110">
        <v>0</v>
      </c>
      <c r="T396" s="110">
        <v>0</v>
      </c>
      <c r="U396" s="110">
        <v>0</v>
      </c>
      <c r="V396" s="110">
        <v>525</v>
      </c>
      <c r="X396">
        <f>VLOOKUP(A396,'Advance Data'!A34:S401,19,0)</f>
        <v>525</v>
      </c>
    </row>
    <row r="397" spans="1:24" x14ac:dyDescent="0.3">
      <c r="A397" s="108">
        <v>2289</v>
      </c>
      <c r="B397" s="108" t="s">
        <v>422</v>
      </c>
      <c r="C397" s="108" t="s">
        <v>618</v>
      </c>
      <c r="D397" s="108" t="s">
        <v>434</v>
      </c>
      <c r="E397" s="108" t="s">
        <v>425</v>
      </c>
      <c r="F397" s="108" t="s">
        <v>426</v>
      </c>
      <c r="G397" s="108" t="s">
        <v>430</v>
      </c>
      <c r="H397" s="108" t="s">
        <v>431</v>
      </c>
      <c r="I397" s="109" t="s">
        <v>620</v>
      </c>
      <c r="J397" s="110">
        <v>25</v>
      </c>
      <c r="K397" s="110">
        <v>25</v>
      </c>
      <c r="L397" s="110">
        <v>25</v>
      </c>
      <c r="M397" s="110">
        <v>0</v>
      </c>
      <c r="N397" s="110">
        <v>0</v>
      </c>
      <c r="O397" s="110">
        <v>0</v>
      </c>
      <c r="P397" s="110">
        <v>0</v>
      </c>
      <c r="Q397" s="110">
        <v>0</v>
      </c>
      <c r="R397" s="110">
        <v>0</v>
      </c>
      <c r="S397" s="110">
        <v>0</v>
      </c>
      <c r="T397" s="110">
        <v>0</v>
      </c>
      <c r="U397" s="110">
        <v>0</v>
      </c>
      <c r="V397" s="110">
        <v>75</v>
      </c>
      <c r="X397">
        <f>VLOOKUP(A397,'Advance Data'!A35:S402,19,0)</f>
        <v>75</v>
      </c>
    </row>
    <row r="398" spans="1:24" x14ac:dyDescent="0.3">
      <c r="A398" s="108">
        <v>2296</v>
      </c>
      <c r="B398" s="108" t="s">
        <v>422</v>
      </c>
      <c r="C398" s="108" t="s">
        <v>621</v>
      </c>
      <c r="D398" s="108" t="s">
        <v>434</v>
      </c>
      <c r="E398" s="108" t="s">
        <v>425</v>
      </c>
      <c r="F398" s="108" t="s">
        <v>426</v>
      </c>
      <c r="G398" s="108" t="s">
        <v>430</v>
      </c>
      <c r="H398" s="108" t="s">
        <v>431</v>
      </c>
      <c r="I398" s="109" t="s">
        <v>623</v>
      </c>
      <c r="J398" s="110">
        <v>50</v>
      </c>
      <c r="K398" s="110">
        <v>50</v>
      </c>
      <c r="L398" s="110">
        <v>50</v>
      </c>
      <c r="M398" s="110">
        <v>0</v>
      </c>
      <c r="N398" s="110">
        <v>0</v>
      </c>
      <c r="O398" s="110">
        <v>0</v>
      </c>
      <c r="P398" s="110">
        <v>0</v>
      </c>
      <c r="Q398" s="110">
        <v>0</v>
      </c>
      <c r="R398" s="110">
        <v>0</v>
      </c>
      <c r="S398" s="110">
        <v>0</v>
      </c>
      <c r="T398" s="110">
        <v>0</v>
      </c>
      <c r="U398" s="110">
        <v>0</v>
      </c>
      <c r="V398" s="110">
        <v>150</v>
      </c>
      <c r="X398">
        <f>VLOOKUP(A398,'Advance Data'!A36:S403,19,0)</f>
        <v>150</v>
      </c>
    </row>
    <row r="399" spans="1:24" x14ac:dyDescent="0.3">
      <c r="A399" s="108">
        <v>2298</v>
      </c>
      <c r="B399" s="108" t="s">
        <v>422</v>
      </c>
      <c r="C399" s="108" t="s">
        <v>624</v>
      </c>
      <c r="D399" s="108" t="s">
        <v>434</v>
      </c>
      <c r="E399" s="108" t="s">
        <v>425</v>
      </c>
      <c r="F399" s="108" t="s">
        <v>426</v>
      </c>
      <c r="G399" s="108" t="s">
        <v>430</v>
      </c>
      <c r="H399" s="108" t="s">
        <v>431</v>
      </c>
      <c r="I399" s="109" t="s">
        <v>626</v>
      </c>
      <c r="J399" s="110">
        <v>725</v>
      </c>
      <c r="K399" s="110">
        <v>725</v>
      </c>
      <c r="L399" s="110">
        <v>725</v>
      </c>
      <c r="M399" s="110">
        <v>0</v>
      </c>
      <c r="N399" s="110">
        <v>0</v>
      </c>
      <c r="O399" s="110">
        <v>0</v>
      </c>
      <c r="P399" s="110">
        <v>0</v>
      </c>
      <c r="Q399" s="110">
        <v>0</v>
      </c>
      <c r="R399" s="110">
        <v>0</v>
      </c>
      <c r="S399" s="110">
        <v>0</v>
      </c>
      <c r="T399" s="110">
        <v>0</v>
      </c>
      <c r="U399" s="110">
        <v>0</v>
      </c>
      <c r="V399" s="110">
        <v>2175</v>
      </c>
      <c r="X399">
        <f>VLOOKUP(A399,'Advance Data'!A37:S404,19,0)</f>
        <v>2175</v>
      </c>
    </row>
    <row r="400" spans="1:24" x14ac:dyDescent="0.3">
      <c r="A400" s="108">
        <v>2312</v>
      </c>
      <c r="B400" s="108" t="s">
        <v>422</v>
      </c>
      <c r="C400" s="108" t="s">
        <v>629</v>
      </c>
      <c r="D400" s="108" t="s">
        <v>424</v>
      </c>
      <c r="E400" s="108" t="s">
        <v>425</v>
      </c>
      <c r="F400" s="108" t="s">
        <v>426</v>
      </c>
      <c r="G400" s="108" t="s">
        <v>430</v>
      </c>
      <c r="H400" s="108" t="s">
        <v>431</v>
      </c>
      <c r="I400" s="109" t="s">
        <v>631</v>
      </c>
      <c r="J400" s="110">
        <v>225</v>
      </c>
      <c r="K400" s="110">
        <v>225</v>
      </c>
      <c r="L400" s="110">
        <v>225</v>
      </c>
      <c r="M400" s="110">
        <v>0</v>
      </c>
      <c r="N400" s="110">
        <v>0</v>
      </c>
      <c r="O400" s="110">
        <v>0</v>
      </c>
      <c r="P400" s="110">
        <v>0</v>
      </c>
      <c r="Q400" s="110">
        <v>0</v>
      </c>
      <c r="R400" s="110">
        <v>0</v>
      </c>
      <c r="S400" s="110">
        <v>0</v>
      </c>
      <c r="T400" s="110">
        <v>0</v>
      </c>
      <c r="U400" s="110">
        <v>0</v>
      </c>
      <c r="V400" s="110">
        <v>675</v>
      </c>
      <c r="X400">
        <f>VLOOKUP(A400,'Advance Data'!A38:S405,19,0)</f>
        <v>675</v>
      </c>
    </row>
    <row r="401" spans="1:24" x14ac:dyDescent="0.3">
      <c r="A401" s="108">
        <v>2318</v>
      </c>
      <c r="B401" s="108" t="s">
        <v>422</v>
      </c>
      <c r="C401" s="108" t="s">
        <v>632</v>
      </c>
      <c r="D401" s="108" t="s">
        <v>424</v>
      </c>
      <c r="E401" s="108" t="s">
        <v>425</v>
      </c>
      <c r="F401" s="108" t="s">
        <v>426</v>
      </c>
      <c r="G401" s="108" t="s">
        <v>430</v>
      </c>
      <c r="H401" s="108" t="s">
        <v>431</v>
      </c>
      <c r="I401" s="109" t="s">
        <v>634</v>
      </c>
      <c r="J401" s="110">
        <v>75</v>
      </c>
      <c r="K401" s="110">
        <v>75</v>
      </c>
      <c r="L401" s="110">
        <v>75</v>
      </c>
      <c r="M401" s="110">
        <v>0</v>
      </c>
      <c r="N401" s="110">
        <v>0</v>
      </c>
      <c r="O401" s="110">
        <v>0</v>
      </c>
      <c r="P401" s="110">
        <v>0</v>
      </c>
      <c r="Q401" s="110">
        <v>0</v>
      </c>
      <c r="R401" s="110">
        <v>0</v>
      </c>
      <c r="S401" s="110">
        <v>0</v>
      </c>
      <c r="T401" s="110">
        <v>0</v>
      </c>
      <c r="U401" s="110">
        <v>0</v>
      </c>
      <c r="V401" s="110">
        <v>225</v>
      </c>
      <c r="X401">
        <f>VLOOKUP(A401,'Advance Data'!A39:S406,19,0)</f>
        <v>225</v>
      </c>
    </row>
    <row r="402" spans="1:24" x14ac:dyDescent="0.3">
      <c r="A402" s="108">
        <v>2321</v>
      </c>
      <c r="B402" s="108" t="s">
        <v>422</v>
      </c>
      <c r="C402" s="108" t="s">
        <v>637</v>
      </c>
      <c r="D402" s="108" t="s">
        <v>424</v>
      </c>
      <c r="E402" s="108" t="s">
        <v>425</v>
      </c>
      <c r="F402" s="108" t="s">
        <v>426</v>
      </c>
      <c r="G402" s="108" t="s">
        <v>430</v>
      </c>
      <c r="H402" s="108" t="s">
        <v>431</v>
      </c>
      <c r="I402" s="109" t="s">
        <v>639</v>
      </c>
      <c r="J402" s="110">
        <v>50</v>
      </c>
      <c r="K402" s="110">
        <v>50</v>
      </c>
      <c r="L402" s="110">
        <v>50</v>
      </c>
      <c r="M402" s="110">
        <v>0</v>
      </c>
      <c r="N402" s="110">
        <v>0</v>
      </c>
      <c r="O402" s="110">
        <v>0</v>
      </c>
      <c r="P402" s="110">
        <v>0</v>
      </c>
      <c r="Q402" s="110">
        <v>0</v>
      </c>
      <c r="R402" s="110">
        <v>0</v>
      </c>
      <c r="S402" s="110">
        <v>0</v>
      </c>
      <c r="T402" s="110">
        <v>0</v>
      </c>
      <c r="U402" s="110">
        <v>0</v>
      </c>
      <c r="V402" s="110">
        <v>150</v>
      </c>
      <c r="X402">
        <f>VLOOKUP(A402,'Advance Data'!A40:S407,19,0)</f>
        <v>150</v>
      </c>
    </row>
    <row r="403" spans="1:24" x14ac:dyDescent="0.3">
      <c r="A403" s="108">
        <v>2322</v>
      </c>
      <c r="B403" s="108" t="s">
        <v>422</v>
      </c>
      <c r="C403" s="108" t="s">
        <v>640</v>
      </c>
      <c r="D403" s="108" t="s">
        <v>424</v>
      </c>
      <c r="E403" s="108" t="s">
        <v>425</v>
      </c>
      <c r="F403" s="108" t="s">
        <v>426</v>
      </c>
      <c r="G403" s="108" t="s">
        <v>430</v>
      </c>
      <c r="H403" s="108" t="s">
        <v>431</v>
      </c>
      <c r="I403" s="109" t="s">
        <v>642</v>
      </c>
      <c r="J403" s="110">
        <v>25</v>
      </c>
      <c r="K403" s="110">
        <v>25</v>
      </c>
      <c r="L403" s="110">
        <v>25</v>
      </c>
      <c r="M403" s="110">
        <v>0</v>
      </c>
      <c r="N403" s="110">
        <v>0</v>
      </c>
      <c r="O403" s="110">
        <v>0</v>
      </c>
      <c r="P403" s="110">
        <v>0</v>
      </c>
      <c r="Q403" s="110">
        <v>0</v>
      </c>
      <c r="R403" s="110">
        <v>0</v>
      </c>
      <c r="S403" s="110">
        <v>0</v>
      </c>
      <c r="T403" s="110">
        <v>0</v>
      </c>
      <c r="U403" s="110">
        <v>0</v>
      </c>
      <c r="V403" s="110">
        <v>75</v>
      </c>
      <c r="X403">
        <f>VLOOKUP(A403,'Advance Data'!A41:S408,19,0)</f>
        <v>75</v>
      </c>
    </row>
    <row r="404" spans="1:24" x14ac:dyDescent="0.3">
      <c r="A404" s="108">
        <v>2326</v>
      </c>
      <c r="B404" s="108" t="s">
        <v>422</v>
      </c>
      <c r="C404" s="108" t="s">
        <v>643</v>
      </c>
      <c r="D404" s="108" t="s">
        <v>424</v>
      </c>
      <c r="E404" s="108" t="s">
        <v>425</v>
      </c>
      <c r="F404" s="108" t="s">
        <v>426</v>
      </c>
      <c r="G404" s="108" t="s">
        <v>430</v>
      </c>
      <c r="H404" s="108" t="s">
        <v>431</v>
      </c>
      <c r="I404" s="109" t="s">
        <v>645</v>
      </c>
      <c r="J404" s="110">
        <v>50</v>
      </c>
      <c r="K404" s="110">
        <v>50</v>
      </c>
      <c r="L404" s="110">
        <v>50</v>
      </c>
      <c r="M404" s="110">
        <v>0</v>
      </c>
      <c r="N404" s="110">
        <v>0</v>
      </c>
      <c r="O404" s="110">
        <v>0</v>
      </c>
      <c r="P404" s="110">
        <v>0</v>
      </c>
      <c r="Q404" s="110">
        <v>0</v>
      </c>
      <c r="R404" s="110">
        <v>0</v>
      </c>
      <c r="S404" s="110">
        <v>0</v>
      </c>
      <c r="T404" s="110">
        <v>0</v>
      </c>
      <c r="U404" s="110">
        <v>0</v>
      </c>
      <c r="V404" s="110">
        <v>150</v>
      </c>
      <c r="X404">
        <f>VLOOKUP(A404,'Advance Data'!A42:S409,19,0)</f>
        <v>150</v>
      </c>
    </row>
    <row r="405" spans="1:24" x14ac:dyDescent="0.3">
      <c r="A405" s="108">
        <v>2454</v>
      </c>
      <c r="B405" s="108" t="s">
        <v>422</v>
      </c>
      <c r="C405" s="108" t="s">
        <v>664</v>
      </c>
      <c r="D405" s="108" t="s">
        <v>424</v>
      </c>
      <c r="E405" s="108" t="s">
        <v>425</v>
      </c>
      <c r="F405" s="108" t="s">
        <v>426</v>
      </c>
      <c r="G405" s="108" t="s">
        <v>430</v>
      </c>
      <c r="H405" s="108" t="s">
        <v>431</v>
      </c>
      <c r="I405" s="109" t="s">
        <v>666</v>
      </c>
      <c r="J405" s="110">
        <v>50</v>
      </c>
      <c r="K405" s="110">
        <v>50</v>
      </c>
      <c r="L405" s="110">
        <v>50</v>
      </c>
      <c r="M405" s="110">
        <v>0</v>
      </c>
      <c r="N405" s="110">
        <v>0</v>
      </c>
      <c r="O405" s="110">
        <v>0</v>
      </c>
      <c r="P405" s="110">
        <v>0</v>
      </c>
      <c r="Q405" s="110">
        <v>0</v>
      </c>
      <c r="R405" s="110">
        <v>0</v>
      </c>
      <c r="S405" s="110">
        <v>0</v>
      </c>
      <c r="T405" s="110">
        <v>0</v>
      </c>
      <c r="U405" s="110">
        <v>0</v>
      </c>
      <c r="V405" s="110">
        <v>150</v>
      </c>
      <c r="X405">
        <f>VLOOKUP(A405,'Advance Data'!A43:S410,19,0)</f>
        <v>150</v>
      </c>
    </row>
    <row r="406" spans="1:24" x14ac:dyDescent="0.3">
      <c r="A406" s="108">
        <v>2459</v>
      </c>
      <c r="B406" s="108" t="s">
        <v>422</v>
      </c>
      <c r="C406" s="108" t="s">
        <v>667</v>
      </c>
      <c r="D406" s="108" t="s">
        <v>440</v>
      </c>
      <c r="E406" s="108" t="s">
        <v>425</v>
      </c>
      <c r="F406" s="108" t="s">
        <v>426</v>
      </c>
      <c r="G406" s="108" t="s">
        <v>430</v>
      </c>
      <c r="H406" s="108" t="s">
        <v>431</v>
      </c>
      <c r="I406" s="109" t="s">
        <v>669</v>
      </c>
      <c r="J406" s="110">
        <v>50</v>
      </c>
      <c r="K406" s="110">
        <v>50</v>
      </c>
      <c r="L406" s="110">
        <v>50</v>
      </c>
      <c r="M406" s="110">
        <v>0</v>
      </c>
      <c r="N406" s="110">
        <v>0</v>
      </c>
      <c r="O406" s="110">
        <v>0</v>
      </c>
      <c r="P406" s="110">
        <v>0</v>
      </c>
      <c r="Q406" s="110">
        <v>0</v>
      </c>
      <c r="R406" s="110">
        <v>0</v>
      </c>
      <c r="S406" s="110">
        <v>0</v>
      </c>
      <c r="T406" s="110">
        <v>0</v>
      </c>
      <c r="U406" s="110">
        <v>0</v>
      </c>
      <c r="V406" s="110">
        <v>150</v>
      </c>
      <c r="X406">
        <f>VLOOKUP(A406,'Advance Data'!A44:S411,19,0)</f>
        <v>150</v>
      </c>
    </row>
    <row r="407" spans="1:24" x14ac:dyDescent="0.3">
      <c r="A407" s="108">
        <v>2463</v>
      </c>
      <c r="B407" s="108" t="s">
        <v>422</v>
      </c>
      <c r="C407" s="108" t="s">
        <v>670</v>
      </c>
      <c r="D407" s="108" t="s">
        <v>424</v>
      </c>
      <c r="E407" s="108" t="s">
        <v>425</v>
      </c>
      <c r="F407" s="108" t="s">
        <v>426</v>
      </c>
      <c r="G407" s="108" t="s">
        <v>430</v>
      </c>
      <c r="H407" s="108" t="s">
        <v>431</v>
      </c>
      <c r="I407" s="109" t="s">
        <v>672</v>
      </c>
      <c r="J407" s="110">
        <v>75</v>
      </c>
      <c r="K407" s="110">
        <v>75</v>
      </c>
      <c r="L407" s="110">
        <v>75</v>
      </c>
      <c r="M407" s="110">
        <v>0</v>
      </c>
      <c r="N407" s="110">
        <v>0</v>
      </c>
      <c r="O407" s="110">
        <v>0</v>
      </c>
      <c r="P407" s="110">
        <v>0</v>
      </c>
      <c r="Q407" s="110">
        <v>0</v>
      </c>
      <c r="R407" s="110">
        <v>0</v>
      </c>
      <c r="S407" s="110">
        <v>0</v>
      </c>
      <c r="T407" s="110">
        <v>0</v>
      </c>
      <c r="U407" s="110">
        <v>0</v>
      </c>
      <c r="V407" s="110">
        <v>225</v>
      </c>
      <c r="X407">
        <f>VLOOKUP(A407,'Advance Data'!A45:S412,19,0)</f>
        <v>225</v>
      </c>
    </row>
    <row r="408" spans="1:24" x14ac:dyDescent="0.3">
      <c r="A408" s="108">
        <v>2471</v>
      </c>
      <c r="B408" s="108" t="s">
        <v>422</v>
      </c>
      <c r="C408" s="108" t="s">
        <v>675</v>
      </c>
      <c r="D408" s="108" t="s">
        <v>424</v>
      </c>
      <c r="E408" s="108" t="s">
        <v>425</v>
      </c>
      <c r="F408" s="108" t="s">
        <v>426</v>
      </c>
      <c r="G408" s="108" t="s">
        <v>430</v>
      </c>
      <c r="H408" s="108" t="s">
        <v>431</v>
      </c>
      <c r="I408" s="109" t="s">
        <v>677</v>
      </c>
      <c r="J408" s="110">
        <v>150</v>
      </c>
      <c r="K408" s="110">
        <v>150</v>
      </c>
      <c r="L408" s="110">
        <v>150</v>
      </c>
      <c r="M408" s="110">
        <v>0</v>
      </c>
      <c r="N408" s="110">
        <v>0</v>
      </c>
      <c r="O408" s="110">
        <v>0</v>
      </c>
      <c r="P408" s="110">
        <v>0</v>
      </c>
      <c r="Q408" s="110">
        <v>0</v>
      </c>
      <c r="R408" s="110">
        <v>0</v>
      </c>
      <c r="S408" s="110">
        <v>0</v>
      </c>
      <c r="T408" s="110">
        <v>0</v>
      </c>
      <c r="U408" s="110">
        <v>0</v>
      </c>
      <c r="V408" s="110">
        <v>450</v>
      </c>
      <c r="X408">
        <f>VLOOKUP(A408,'Advance Data'!A46:S413,19,0)</f>
        <v>450</v>
      </c>
    </row>
    <row r="409" spans="1:24" x14ac:dyDescent="0.3">
      <c r="A409" s="108">
        <v>2474</v>
      </c>
      <c r="B409" s="108" t="s">
        <v>422</v>
      </c>
      <c r="C409" s="108" t="s">
        <v>678</v>
      </c>
      <c r="D409" s="108" t="s">
        <v>434</v>
      </c>
      <c r="E409" s="108" t="s">
        <v>425</v>
      </c>
      <c r="F409" s="108" t="s">
        <v>426</v>
      </c>
      <c r="G409" s="108" t="s">
        <v>430</v>
      </c>
      <c r="H409" s="108" t="s">
        <v>431</v>
      </c>
      <c r="I409" s="109" t="s">
        <v>680</v>
      </c>
      <c r="J409" s="110">
        <v>1075</v>
      </c>
      <c r="K409" s="110">
        <v>1075</v>
      </c>
      <c r="L409" s="110">
        <v>1075</v>
      </c>
      <c r="M409" s="110">
        <v>0</v>
      </c>
      <c r="N409" s="110">
        <v>0</v>
      </c>
      <c r="O409" s="110">
        <v>0</v>
      </c>
      <c r="P409" s="110">
        <v>0</v>
      </c>
      <c r="Q409" s="110">
        <v>0</v>
      </c>
      <c r="R409" s="110">
        <v>0</v>
      </c>
      <c r="S409" s="110">
        <v>0</v>
      </c>
      <c r="T409" s="110">
        <v>0</v>
      </c>
      <c r="U409" s="110">
        <v>0</v>
      </c>
      <c r="V409" s="110">
        <v>3225</v>
      </c>
      <c r="X409">
        <f>VLOOKUP(A409,'Advance Data'!A47:S414,19,0)</f>
        <v>3225</v>
      </c>
    </row>
    <row r="410" spans="1:24" x14ac:dyDescent="0.3">
      <c r="A410" s="108">
        <v>2490</v>
      </c>
      <c r="B410" s="108" t="s">
        <v>422</v>
      </c>
      <c r="C410" s="108" t="s">
        <v>683</v>
      </c>
      <c r="D410" s="108" t="s">
        <v>440</v>
      </c>
      <c r="E410" s="108" t="s">
        <v>425</v>
      </c>
      <c r="F410" s="108" t="s">
        <v>426</v>
      </c>
      <c r="G410" s="108" t="s">
        <v>430</v>
      </c>
      <c r="H410" s="108" t="s">
        <v>431</v>
      </c>
      <c r="I410" s="109" t="s">
        <v>685</v>
      </c>
      <c r="J410" s="110">
        <v>25</v>
      </c>
      <c r="K410" s="110">
        <v>25</v>
      </c>
      <c r="L410" s="110">
        <v>25</v>
      </c>
      <c r="M410" s="110">
        <v>0</v>
      </c>
      <c r="N410" s="110">
        <v>0</v>
      </c>
      <c r="O410" s="110">
        <v>0</v>
      </c>
      <c r="P410" s="110">
        <v>0</v>
      </c>
      <c r="Q410" s="110">
        <v>0</v>
      </c>
      <c r="R410" s="110">
        <v>0</v>
      </c>
      <c r="S410" s="110">
        <v>0</v>
      </c>
      <c r="T410" s="110">
        <v>0</v>
      </c>
      <c r="U410" s="110">
        <v>0</v>
      </c>
      <c r="V410" s="110">
        <v>75</v>
      </c>
      <c r="X410">
        <f>VLOOKUP(A410,'Advance Data'!A48:S415,19,0)</f>
        <v>75</v>
      </c>
    </row>
    <row r="411" spans="1:24" x14ac:dyDescent="0.3">
      <c r="A411" s="108">
        <v>2510</v>
      </c>
      <c r="B411" s="108" t="s">
        <v>422</v>
      </c>
      <c r="C411" s="108" t="s">
        <v>688</v>
      </c>
      <c r="D411" s="108" t="s">
        <v>434</v>
      </c>
      <c r="E411" s="108" t="s">
        <v>425</v>
      </c>
      <c r="F411" s="108" t="s">
        <v>426</v>
      </c>
      <c r="G411" s="108" t="s">
        <v>430</v>
      </c>
      <c r="H411" s="108" t="s">
        <v>431</v>
      </c>
      <c r="I411" s="109" t="s">
        <v>690</v>
      </c>
      <c r="J411" s="110">
        <v>2675</v>
      </c>
      <c r="K411" s="110">
        <v>2675</v>
      </c>
      <c r="L411" s="110">
        <v>2675</v>
      </c>
      <c r="M411" s="110">
        <v>0</v>
      </c>
      <c r="N411" s="110">
        <v>0</v>
      </c>
      <c r="O411" s="110">
        <v>0</v>
      </c>
      <c r="P411" s="110">
        <v>0</v>
      </c>
      <c r="Q411" s="110">
        <v>0</v>
      </c>
      <c r="R411" s="110">
        <v>0</v>
      </c>
      <c r="S411" s="110">
        <v>0</v>
      </c>
      <c r="T411" s="110">
        <v>0</v>
      </c>
      <c r="U411" s="110">
        <v>0</v>
      </c>
      <c r="V411" s="110">
        <v>8025</v>
      </c>
      <c r="X411">
        <f>VLOOKUP(A411,'Advance Data'!A49:S416,19,0)</f>
        <v>8025</v>
      </c>
    </row>
    <row r="412" spans="1:24" x14ac:dyDescent="0.3">
      <c r="A412" s="108">
        <v>2520</v>
      </c>
      <c r="B412" s="108" t="s">
        <v>422</v>
      </c>
      <c r="C412" s="108" t="s">
        <v>697</v>
      </c>
      <c r="D412" s="108" t="s">
        <v>434</v>
      </c>
      <c r="E412" s="108" t="s">
        <v>425</v>
      </c>
      <c r="F412" s="108" t="s">
        <v>426</v>
      </c>
      <c r="G412" s="108" t="s">
        <v>430</v>
      </c>
      <c r="H412" s="108" t="s">
        <v>431</v>
      </c>
      <c r="I412" s="109" t="s">
        <v>699</v>
      </c>
      <c r="J412" s="110">
        <v>25</v>
      </c>
      <c r="K412" s="110">
        <v>25</v>
      </c>
      <c r="L412" s="110">
        <v>25</v>
      </c>
      <c r="M412" s="110">
        <v>0</v>
      </c>
      <c r="N412" s="110">
        <v>0</v>
      </c>
      <c r="O412" s="110">
        <v>0</v>
      </c>
      <c r="P412" s="110">
        <v>0</v>
      </c>
      <c r="Q412" s="110">
        <v>0</v>
      </c>
      <c r="R412" s="110">
        <v>0</v>
      </c>
      <c r="S412" s="110">
        <v>0</v>
      </c>
      <c r="T412" s="110">
        <v>0</v>
      </c>
      <c r="U412" s="110">
        <v>0</v>
      </c>
      <c r="V412" s="110">
        <v>75</v>
      </c>
      <c r="X412">
        <f>VLOOKUP(A412,'Advance Data'!A50:S417,19,0)</f>
        <v>75</v>
      </c>
    </row>
    <row r="413" spans="1:24" x14ac:dyDescent="0.3">
      <c r="A413" s="108">
        <v>2524</v>
      </c>
      <c r="B413" s="108" t="s">
        <v>422</v>
      </c>
      <c r="C413" s="108" t="s">
        <v>700</v>
      </c>
      <c r="D413" s="108" t="s">
        <v>434</v>
      </c>
      <c r="E413" s="108" t="s">
        <v>425</v>
      </c>
      <c r="F413" s="108" t="s">
        <v>426</v>
      </c>
      <c r="G413" s="108" t="s">
        <v>430</v>
      </c>
      <c r="H413" s="108" t="s">
        <v>431</v>
      </c>
      <c r="I413" s="109" t="s">
        <v>702</v>
      </c>
      <c r="J413" s="110">
        <v>175</v>
      </c>
      <c r="K413" s="110">
        <v>175</v>
      </c>
      <c r="L413" s="110">
        <v>175</v>
      </c>
      <c r="M413" s="110">
        <v>0</v>
      </c>
      <c r="N413" s="110">
        <v>0</v>
      </c>
      <c r="O413" s="110">
        <v>0</v>
      </c>
      <c r="P413" s="110">
        <v>0</v>
      </c>
      <c r="Q413" s="110">
        <v>0</v>
      </c>
      <c r="R413" s="110">
        <v>0</v>
      </c>
      <c r="S413" s="110">
        <v>0</v>
      </c>
      <c r="T413" s="110">
        <v>0</v>
      </c>
      <c r="U413" s="110">
        <v>0</v>
      </c>
      <c r="V413" s="110">
        <v>525</v>
      </c>
      <c r="X413">
        <f>VLOOKUP(A413,'Advance Data'!A51:S418,19,0)</f>
        <v>525</v>
      </c>
    </row>
    <row r="414" spans="1:24" x14ac:dyDescent="0.3">
      <c r="A414" s="108">
        <v>2530</v>
      </c>
      <c r="B414" s="108" t="s">
        <v>422</v>
      </c>
      <c r="C414" s="108" t="s">
        <v>705</v>
      </c>
      <c r="D414" s="108" t="s">
        <v>440</v>
      </c>
      <c r="E414" s="108" t="s">
        <v>425</v>
      </c>
      <c r="F414" s="108" t="s">
        <v>426</v>
      </c>
      <c r="G414" s="108" t="s">
        <v>430</v>
      </c>
      <c r="H414" s="108" t="s">
        <v>431</v>
      </c>
      <c r="I414" s="109" t="s">
        <v>707</v>
      </c>
      <c r="J414" s="110">
        <v>100</v>
      </c>
      <c r="K414" s="110">
        <v>100</v>
      </c>
      <c r="L414" s="110">
        <v>100</v>
      </c>
      <c r="M414" s="110">
        <v>0</v>
      </c>
      <c r="N414" s="110">
        <v>0</v>
      </c>
      <c r="O414" s="110">
        <v>0</v>
      </c>
      <c r="P414" s="110">
        <v>0</v>
      </c>
      <c r="Q414" s="110">
        <v>0</v>
      </c>
      <c r="R414" s="110">
        <v>0</v>
      </c>
      <c r="S414" s="110">
        <v>0</v>
      </c>
      <c r="T414" s="110">
        <v>0</v>
      </c>
      <c r="U414" s="110">
        <v>0</v>
      </c>
      <c r="V414" s="110">
        <v>300</v>
      </c>
      <c r="X414">
        <f>VLOOKUP(A414,'Advance Data'!A52:S419,19,0)</f>
        <v>300</v>
      </c>
    </row>
    <row r="415" spans="1:24" x14ac:dyDescent="0.3">
      <c r="A415" s="108">
        <v>2532</v>
      </c>
      <c r="B415" s="108" t="s">
        <v>422</v>
      </c>
      <c r="C415" s="108" t="s">
        <v>710</v>
      </c>
      <c r="D415" s="108" t="s">
        <v>424</v>
      </c>
      <c r="E415" s="108" t="s">
        <v>425</v>
      </c>
      <c r="F415" s="108" t="s">
        <v>426</v>
      </c>
      <c r="G415" s="108" t="s">
        <v>430</v>
      </c>
      <c r="H415" s="108" t="s">
        <v>431</v>
      </c>
      <c r="I415" s="109" t="s">
        <v>712</v>
      </c>
      <c r="J415" s="110">
        <v>100</v>
      </c>
      <c r="K415" s="110">
        <v>100</v>
      </c>
      <c r="L415" s="110">
        <v>100</v>
      </c>
      <c r="M415" s="110">
        <v>0</v>
      </c>
      <c r="N415" s="110">
        <v>0</v>
      </c>
      <c r="O415" s="110">
        <v>0</v>
      </c>
      <c r="P415" s="110">
        <v>0</v>
      </c>
      <c r="Q415" s="110">
        <v>0</v>
      </c>
      <c r="R415" s="110">
        <v>0</v>
      </c>
      <c r="S415" s="110">
        <v>0</v>
      </c>
      <c r="T415" s="110">
        <v>0</v>
      </c>
      <c r="U415" s="110">
        <v>0</v>
      </c>
      <c r="V415" s="110">
        <v>300</v>
      </c>
      <c r="X415">
        <f>VLOOKUP(A415,'Advance Data'!A53:S420,19,0)</f>
        <v>300</v>
      </c>
    </row>
    <row r="416" spans="1:24" x14ac:dyDescent="0.3">
      <c r="A416" s="108">
        <v>2539</v>
      </c>
      <c r="B416" s="108" t="s">
        <v>422</v>
      </c>
      <c r="C416" s="108" t="s">
        <v>715</v>
      </c>
      <c r="D416" s="108" t="s">
        <v>440</v>
      </c>
      <c r="E416" s="108" t="s">
        <v>425</v>
      </c>
      <c r="F416" s="108" t="s">
        <v>426</v>
      </c>
      <c r="G416" s="108" t="s">
        <v>430</v>
      </c>
      <c r="H416" s="108" t="s">
        <v>431</v>
      </c>
      <c r="I416" s="109" t="s">
        <v>717</v>
      </c>
      <c r="J416" s="110">
        <v>25</v>
      </c>
      <c r="K416" s="110">
        <v>25</v>
      </c>
      <c r="L416" s="110">
        <v>25</v>
      </c>
      <c r="M416" s="110">
        <v>0</v>
      </c>
      <c r="N416" s="110">
        <v>0</v>
      </c>
      <c r="O416" s="110">
        <v>0</v>
      </c>
      <c r="P416" s="110">
        <v>0</v>
      </c>
      <c r="Q416" s="110">
        <v>0</v>
      </c>
      <c r="R416" s="110">
        <v>0</v>
      </c>
      <c r="S416" s="110">
        <v>0</v>
      </c>
      <c r="T416" s="110">
        <v>0</v>
      </c>
      <c r="U416" s="110">
        <v>0</v>
      </c>
      <c r="V416" s="110">
        <v>75</v>
      </c>
      <c r="X416">
        <f>VLOOKUP(A416,'Advance Data'!A54:S421,19,0)</f>
        <v>75</v>
      </c>
    </row>
    <row r="417" spans="1:24" x14ac:dyDescent="0.3">
      <c r="A417" s="108">
        <v>2545</v>
      </c>
      <c r="B417" s="108" t="s">
        <v>422</v>
      </c>
      <c r="C417" s="108" t="s">
        <v>718</v>
      </c>
      <c r="D417" s="108" t="s">
        <v>434</v>
      </c>
      <c r="E417" s="108" t="s">
        <v>425</v>
      </c>
      <c r="F417" s="108" t="s">
        <v>426</v>
      </c>
      <c r="G417" s="108" t="s">
        <v>430</v>
      </c>
      <c r="H417" s="108" t="s">
        <v>431</v>
      </c>
      <c r="I417" s="109" t="s">
        <v>720</v>
      </c>
      <c r="J417" s="110">
        <v>150</v>
      </c>
      <c r="K417" s="110">
        <v>150</v>
      </c>
      <c r="L417" s="110">
        <v>150</v>
      </c>
      <c r="M417" s="110">
        <v>0</v>
      </c>
      <c r="N417" s="110">
        <v>0</v>
      </c>
      <c r="O417" s="110">
        <v>0</v>
      </c>
      <c r="P417" s="110">
        <v>0</v>
      </c>
      <c r="Q417" s="110">
        <v>0</v>
      </c>
      <c r="R417" s="110">
        <v>0</v>
      </c>
      <c r="S417" s="110">
        <v>0</v>
      </c>
      <c r="T417" s="110">
        <v>0</v>
      </c>
      <c r="U417" s="110">
        <v>0</v>
      </c>
      <c r="V417" s="110">
        <v>450</v>
      </c>
      <c r="X417">
        <f>VLOOKUP(A417,'Advance Data'!A55:S422,19,0)</f>
        <v>450</v>
      </c>
    </row>
    <row r="418" spans="1:24" x14ac:dyDescent="0.3">
      <c r="A418" s="108">
        <v>2552</v>
      </c>
      <c r="B418" s="108" t="s">
        <v>422</v>
      </c>
      <c r="C418" s="108" t="s">
        <v>721</v>
      </c>
      <c r="D418" s="108" t="s">
        <v>434</v>
      </c>
      <c r="E418" s="108" t="s">
        <v>425</v>
      </c>
      <c r="F418" s="108" t="s">
        <v>426</v>
      </c>
      <c r="G418" s="108" t="s">
        <v>430</v>
      </c>
      <c r="H418" s="108" t="s">
        <v>431</v>
      </c>
      <c r="I418" s="109" t="s">
        <v>723</v>
      </c>
      <c r="J418" s="110">
        <v>75</v>
      </c>
      <c r="K418" s="110">
        <v>75</v>
      </c>
      <c r="L418" s="110">
        <v>75</v>
      </c>
      <c r="M418" s="110">
        <v>0</v>
      </c>
      <c r="N418" s="110">
        <v>0</v>
      </c>
      <c r="O418" s="110">
        <v>0</v>
      </c>
      <c r="P418" s="110">
        <v>0</v>
      </c>
      <c r="Q418" s="110">
        <v>0</v>
      </c>
      <c r="R418" s="110">
        <v>0</v>
      </c>
      <c r="S418" s="110">
        <v>0</v>
      </c>
      <c r="T418" s="110">
        <v>0</v>
      </c>
      <c r="U418" s="110">
        <v>0</v>
      </c>
      <c r="V418" s="110">
        <v>225</v>
      </c>
      <c r="X418">
        <f>VLOOKUP(A418,'Advance Data'!A56:S423,19,0)</f>
        <v>225</v>
      </c>
    </row>
    <row r="419" spans="1:24" x14ac:dyDescent="0.3">
      <c r="A419" s="108">
        <v>2559</v>
      </c>
      <c r="B419" s="108" t="s">
        <v>422</v>
      </c>
      <c r="C419" s="108" t="s">
        <v>724</v>
      </c>
      <c r="D419" s="108" t="s">
        <v>424</v>
      </c>
      <c r="E419" s="108" t="s">
        <v>425</v>
      </c>
      <c r="F419" s="108" t="s">
        <v>426</v>
      </c>
      <c r="G419" s="108" t="s">
        <v>430</v>
      </c>
      <c r="H419" s="108" t="s">
        <v>431</v>
      </c>
      <c r="I419" s="109" t="s">
        <v>726</v>
      </c>
      <c r="J419" s="110">
        <v>25</v>
      </c>
      <c r="K419" s="110">
        <v>25</v>
      </c>
      <c r="L419" s="110">
        <v>25</v>
      </c>
      <c r="M419" s="110">
        <v>0</v>
      </c>
      <c r="N419" s="110">
        <v>0</v>
      </c>
      <c r="O419" s="110">
        <v>0</v>
      </c>
      <c r="P419" s="110">
        <v>0</v>
      </c>
      <c r="Q419" s="110">
        <v>0</v>
      </c>
      <c r="R419" s="110">
        <v>0</v>
      </c>
      <c r="S419" s="110">
        <v>0</v>
      </c>
      <c r="T419" s="110">
        <v>0</v>
      </c>
      <c r="U419" s="110">
        <v>0</v>
      </c>
      <c r="V419" s="110">
        <v>75</v>
      </c>
      <c r="X419">
        <f>VLOOKUP(A419,'Advance Data'!A57:S424,19,0)</f>
        <v>75</v>
      </c>
    </row>
    <row r="420" spans="1:24" x14ac:dyDescent="0.3">
      <c r="A420" s="108">
        <v>2574</v>
      </c>
      <c r="B420" s="108" t="s">
        <v>422</v>
      </c>
      <c r="C420" s="108" t="s">
        <v>731</v>
      </c>
      <c r="D420" s="108" t="s">
        <v>434</v>
      </c>
      <c r="E420" s="108" t="s">
        <v>425</v>
      </c>
      <c r="F420" s="108" t="s">
        <v>426</v>
      </c>
      <c r="G420" s="108" t="s">
        <v>430</v>
      </c>
      <c r="H420" s="108" t="s">
        <v>431</v>
      </c>
      <c r="I420" s="109" t="s">
        <v>733</v>
      </c>
      <c r="J420" s="110">
        <v>25</v>
      </c>
      <c r="K420" s="110">
        <v>25</v>
      </c>
      <c r="L420" s="110">
        <v>25</v>
      </c>
      <c r="M420" s="110">
        <v>0</v>
      </c>
      <c r="N420" s="110">
        <v>0</v>
      </c>
      <c r="O420" s="110">
        <v>0</v>
      </c>
      <c r="P420" s="110">
        <v>0</v>
      </c>
      <c r="Q420" s="110">
        <v>0</v>
      </c>
      <c r="R420" s="110">
        <v>0</v>
      </c>
      <c r="S420" s="110">
        <v>0</v>
      </c>
      <c r="T420" s="110">
        <v>0</v>
      </c>
      <c r="U420" s="110">
        <v>0</v>
      </c>
      <c r="V420" s="110">
        <v>75</v>
      </c>
      <c r="X420">
        <f>VLOOKUP(A420,'Advance Data'!A58:S425,19,0)</f>
        <v>75</v>
      </c>
    </row>
    <row r="421" spans="1:24" x14ac:dyDescent="0.3">
      <c r="A421" s="108">
        <v>2586</v>
      </c>
      <c r="B421" s="108" t="s">
        <v>422</v>
      </c>
      <c r="C421" s="108" t="s">
        <v>736</v>
      </c>
      <c r="D421" s="108" t="s">
        <v>434</v>
      </c>
      <c r="E421" s="108" t="s">
        <v>425</v>
      </c>
      <c r="F421" s="108" t="s">
        <v>426</v>
      </c>
      <c r="G421" s="108" t="s">
        <v>430</v>
      </c>
      <c r="H421" s="108" t="s">
        <v>431</v>
      </c>
      <c r="I421" s="109" t="s">
        <v>738</v>
      </c>
      <c r="J421" s="110">
        <v>50</v>
      </c>
      <c r="K421" s="110">
        <v>50</v>
      </c>
      <c r="L421" s="110">
        <v>50</v>
      </c>
      <c r="M421" s="110">
        <v>0</v>
      </c>
      <c r="N421" s="110">
        <v>0</v>
      </c>
      <c r="O421" s="110">
        <v>0</v>
      </c>
      <c r="P421" s="110">
        <v>0</v>
      </c>
      <c r="Q421" s="110">
        <v>0</v>
      </c>
      <c r="R421" s="110">
        <v>0</v>
      </c>
      <c r="S421" s="110">
        <v>0</v>
      </c>
      <c r="T421" s="110">
        <v>0</v>
      </c>
      <c r="U421" s="110">
        <v>0</v>
      </c>
      <c r="V421" s="110">
        <v>150</v>
      </c>
      <c r="X421">
        <f>VLOOKUP(A421,'Advance Data'!A59:S426,19,0)</f>
        <v>150</v>
      </c>
    </row>
    <row r="422" spans="1:24" x14ac:dyDescent="0.3">
      <c r="A422" s="108">
        <v>2607</v>
      </c>
      <c r="B422" s="108" t="s">
        <v>422</v>
      </c>
      <c r="C422" s="108" t="s">
        <v>741</v>
      </c>
      <c r="D422" s="108" t="s">
        <v>424</v>
      </c>
      <c r="E422" s="108" t="s">
        <v>425</v>
      </c>
      <c r="F422" s="108" t="s">
        <v>426</v>
      </c>
      <c r="G422" s="108" t="s">
        <v>430</v>
      </c>
      <c r="H422" s="108" t="s">
        <v>431</v>
      </c>
      <c r="I422" s="109" t="s">
        <v>743</v>
      </c>
      <c r="J422" s="110">
        <v>125</v>
      </c>
      <c r="K422" s="110">
        <v>125</v>
      </c>
      <c r="L422" s="110">
        <v>125</v>
      </c>
      <c r="M422" s="110">
        <v>0</v>
      </c>
      <c r="N422" s="110">
        <v>0</v>
      </c>
      <c r="O422" s="110">
        <v>0</v>
      </c>
      <c r="P422" s="110">
        <v>0</v>
      </c>
      <c r="Q422" s="110">
        <v>0</v>
      </c>
      <c r="R422" s="110">
        <v>0</v>
      </c>
      <c r="S422" s="110">
        <v>0</v>
      </c>
      <c r="T422" s="110">
        <v>0</v>
      </c>
      <c r="U422" s="110">
        <v>0</v>
      </c>
      <c r="V422" s="110">
        <v>375</v>
      </c>
      <c r="X422">
        <f>VLOOKUP(A422,'Advance Data'!A60:S427,19,0)</f>
        <v>375</v>
      </c>
    </row>
    <row r="423" spans="1:24" x14ac:dyDescent="0.3">
      <c r="A423" s="108">
        <v>2611</v>
      </c>
      <c r="B423" s="108" t="s">
        <v>422</v>
      </c>
      <c r="C423" s="108" t="s">
        <v>744</v>
      </c>
      <c r="D423" s="108" t="s">
        <v>424</v>
      </c>
      <c r="E423" s="108" t="s">
        <v>425</v>
      </c>
      <c r="F423" s="108" t="s">
        <v>426</v>
      </c>
      <c r="G423" s="108" t="s">
        <v>430</v>
      </c>
      <c r="H423" s="108" t="s">
        <v>431</v>
      </c>
      <c r="I423" s="109" t="s">
        <v>746</v>
      </c>
      <c r="J423" s="110">
        <v>25</v>
      </c>
      <c r="K423" s="110">
        <v>25</v>
      </c>
      <c r="L423" s="110">
        <v>25</v>
      </c>
      <c r="M423" s="110">
        <v>0</v>
      </c>
      <c r="N423" s="110">
        <v>0</v>
      </c>
      <c r="O423" s="110">
        <v>0</v>
      </c>
      <c r="P423" s="110">
        <v>0</v>
      </c>
      <c r="Q423" s="110">
        <v>0</v>
      </c>
      <c r="R423" s="110">
        <v>0</v>
      </c>
      <c r="S423" s="110">
        <v>0</v>
      </c>
      <c r="T423" s="110">
        <v>0</v>
      </c>
      <c r="U423" s="110">
        <v>0</v>
      </c>
      <c r="V423" s="110">
        <v>75</v>
      </c>
      <c r="X423">
        <f>VLOOKUP(A423,'Advance Data'!A61:S428,19,0)</f>
        <v>75</v>
      </c>
    </row>
    <row r="424" spans="1:24" x14ac:dyDescent="0.3">
      <c r="A424" s="108">
        <v>2627</v>
      </c>
      <c r="B424" s="108" t="s">
        <v>422</v>
      </c>
      <c r="C424" s="108" t="s">
        <v>751</v>
      </c>
      <c r="D424" s="108" t="s">
        <v>424</v>
      </c>
      <c r="E424" s="108" t="s">
        <v>425</v>
      </c>
      <c r="F424" s="108" t="s">
        <v>426</v>
      </c>
      <c r="G424" s="108" t="s">
        <v>430</v>
      </c>
      <c r="H424" s="108" t="s">
        <v>431</v>
      </c>
      <c r="I424" s="109" t="s">
        <v>753</v>
      </c>
      <c r="J424" s="110">
        <v>25</v>
      </c>
      <c r="K424" s="110">
        <v>25</v>
      </c>
      <c r="L424" s="110">
        <v>25</v>
      </c>
      <c r="M424" s="110">
        <v>0</v>
      </c>
      <c r="N424" s="110">
        <v>0</v>
      </c>
      <c r="O424" s="110">
        <v>0</v>
      </c>
      <c r="P424" s="110">
        <v>0</v>
      </c>
      <c r="Q424" s="110">
        <v>0</v>
      </c>
      <c r="R424" s="110">
        <v>0</v>
      </c>
      <c r="S424" s="110">
        <v>0</v>
      </c>
      <c r="T424" s="110">
        <v>0</v>
      </c>
      <c r="U424" s="110">
        <v>0</v>
      </c>
      <c r="V424" s="110">
        <v>75</v>
      </c>
      <c r="X424">
        <f>VLOOKUP(A424,'Advance Data'!A62:S429,19,0)</f>
        <v>75</v>
      </c>
    </row>
    <row r="425" spans="1:24" x14ac:dyDescent="0.3">
      <c r="A425" s="108">
        <v>2648</v>
      </c>
      <c r="B425" s="108" t="s">
        <v>422</v>
      </c>
      <c r="C425" s="108" t="s">
        <v>762</v>
      </c>
      <c r="D425" s="108" t="s">
        <v>424</v>
      </c>
      <c r="E425" s="108" t="s">
        <v>425</v>
      </c>
      <c r="F425" s="108" t="s">
        <v>426</v>
      </c>
      <c r="G425" s="108" t="s">
        <v>430</v>
      </c>
      <c r="H425" s="108" t="s">
        <v>431</v>
      </c>
      <c r="I425" s="109" t="s">
        <v>764</v>
      </c>
      <c r="J425" s="110">
        <v>50</v>
      </c>
      <c r="K425" s="110">
        <v>50</v>
      </c>
      <c r="L425" s="110">
        <v>50</v>
      </c>
      <c r="M425" s="110">
        <v>0</v>
      </c>
      <c r="N425" s="110">
        <v>0</v>
      </c>
      <c r="O425" s="110">
        <v>0</v>
      </c>
      <c r="P425" s="110">
        <v>0</v>
      </c>
      <c r="Q425" s="110">
        <v>0</v>
      </c>
      <c r="R425" s="110">
        <v>0</v>
      </c>
      <c r="S425" s="110">
        <v>0</v>
      </c>
      <c r="T425" s="110">
        <v>0</v>
      </c>
      <c r="U425" s="110">
        <v>0</v>
      </c>
      <c r="V425" s="110">
        <v>150</v>
      </c>
      <c r="X425">
        <f>VLOOKUP(A425,'Advance Data'!A63:S430,19,0)</f>
        <v>150</v>
      </c>
    </row>
    <row r="426" spans="1:24" x14ac:dyDescent="0.3">
      <c r="A426" s="108">
        <v>2653</v>
      </c>
      <c r="B426" s="108" t="s">
        <v>422</v>
      </c>
      <c r="C426" s="108" t="s">
        <v>767</v>
      </c>
      <c r="D426" s="108" t="s">
        <v>434</v>
      </c>
      <c r="E426" s="108" t="s">
        <v>425</v>
      </c>
      <c r="F426" s="108" t="s">
        <v>426</v>
      </c>
      <c r="G426" s="108" t="s">
        <v>430</v>
      </c>
      <c r="H426" s="108" t="s">
        <v>431</v>
      </c>
      <c r="I426" s="109" t="s">
        <v>769</v>
      </c>
      <c r="J426" s="110">
        <v>125</v>
      </c>
      <c r="K426" s="110">
        <v>125</v>
      </c>
      <c r="L426" s="110">
        <v>125</v>
      </c>
      <c r="M426" s="110">
        <v>0</v>
      </c>
      <c r="N426" s="110">
        <v>0</v>
      </c>
      <c r="O426" s="110">
        <v>0</v>
      </c>
      <c r="P426" s="110">
        <v>0</v>
      </c>
      <c r="Q426" s="110">
        <v>0</v>
      </c>
      <c r="R426" s="110">
        <v>0</v>
      </c>
      <c r="S426" s="110">
        <v>0</v>
      </c>
      <c r="T426" s="110">
        <v>0</v>
      </c>
      <c r="U426" s="110">
        <v>0</v>
      </c>
      <c r="V426" s="110">
        <v>375</v>
      </c>
      <c r="X426">
        <f>VLOOKUP(A426,'Advance Data'!A64:S431,19,0)</f>
        <v>375</v>
      </c>
    </row>
    <row r="427" spans="1:24" x14ac:dyDescent="0.3">
      <c r="A427" s="108">
        <v>2659</v>
      </c>
      <c r="B427" s="108" t="s">
        <v>422</v>
      </c>
      <c r="C427" s="108" t="s">
        <v>770</v>
      </c>
      <c r="D427" s="108" t="s">
        <v>424</v>
      </c>
      <c r="E427" s="108" t="s">
        <v>425</v>
      </c>
      <c r="F427" s="108" t="s">
        <v>426</v>
      </c>
      <c r="G427" s="108" t="s">
        <v>430</v>
      </c>
      <c r="H427" s="108" t="s">
        <v>431</v>
      </c>
      <c r="I427" s="109" t="s">
        <v>772</v>
      </c>
      <c r="J427" s="110">
        <v>75</v>
      </c>
      <c r="K427" s="110">
        <v>75</v>
      </c>
      <c r="L427" s="110">
        <v>75</v>
      </c>
      <c r="M427" s="110">
        <v>0</v>
      </c>
      <c r="N427" s="110">
        <v>0</v>
      </c>
      <c r="O427" s="110">
        <v>0</v>
      </c>
      <c r="P427" s="110">
        <v>0</v>
      </c>
      <c r="Q427" s="110">
        <v>0</v>
      </c>
      <c r="R427" s="110">
        <v>0</v>
      </c>
      <c r="S427" s="110">
        <v>0</v>
      </c>
      <c r="T427" s="110">
        <v>0</v>
      </c>
      <c r="U427" s="110">
        <v>0</v>
      </c>
      <c r="V427" s="110">
        <v>225</v>
      </c>
      <c r="X427">
        <f>VLOOKUP(A427,'Advance Data'!A65:S432,19,0)</f>
        <v>225</v>
      </c>
    </row>
    <row r="428" spans="1:24" x14ac:dyDescent="0.3">
      <c r="A428" s="108">
        <v>2661</v>
      </c>
      <c r="B428" s="108" t="s">
        <v>422</v>
      </c>
      <c r="C428" s="108" t="s">
        <v>773</v>
      </c>
      <c r="D428" s="108" t="s">
        <v>440</v>
      </c>
      <c r="E428" s="108" t="s">
        <v>425</v>
      </c>
      <c r="F428" s="108" t="s">
        <v>426</v>
      </c>
      <c r="G428" s="108" t="s">
        <v>430</v>
      </c>
      <c r="H428" s="108" t="s">
        <v>431</v>
      </c>
      <c r="I428" s="109" t="s">
        <v>775</v>
      </c>
      <c r="J428" s="110">
        <v>25</v>
      </c>
      <c r="K428" s="110">
        <v>25</v>
      </c>
      <c r="L428" s="110">
        <v>25</v>
      </c>
      <c r="M428" s="110">
        <v>0</v>
      </c>
      <c r="N428" s="110">
        <v>0</v>
      </c>
      <c r="O428" s="110">
        <v>0</v>
      </c>
      <c r="P428" s="110">
        <v>0</v>
      </c>
      <c r="Q428" s="110">
        <v>0</v>
      </c>
      <c r="R428" s="110">
        <v>0</v>
      </c>
      <c r="S428" s="110">
        <v>0</v>
      </c>
      <c r="T428" s="110">
        <v>0</v>
      </c>
      <c r="U428" s="110">
        <v>0</v>
      </c>
      <c r="V428" s="110">
        <v>75</v>
      </c>
      <c r="X428">
        <f>VLOOKUP(A428,'Advance Data'!A66:S433,19,0)</f>
        <v>75</v>
      </c>
    </row>
    <row r="429" spans="1:24" x14ac:dyDescent="0.3">
      <c r="A429" s="108">
        <v>2667</v>
      </c>
      <c r="B429" s="108" t="s">
        <v>422</v>
      </c>
      <c r="C429" s="108" t="s">
        <v>780</v>
      </c>
      <c r="D429" s="108" t="s">
        <v>440</v>
      </c>
      <c r="E429" s="108" t="s">
        <v>425</v>
      </c>
      <c r="F429" s="108" t="s">
        <v>426</v>
      </c>
      <c r="G429" s="108" t="s">
        <v>430</v>
      </c>
      <c r="H429" s="108" t="s">
        <v>431</v>
      </c>
      <c r="I429" s="109" t="s">
        <v>782</v>
      </c>
      <c r="J429" s="110">
        <v>25</v>
      </c>
      <c r="K429" s="110">
        <v>25</v>
      </c>
      <c r="L429" s="110">
        <v>25</v>
      </c>
      <c r="M429" s="110">
        <v>0</v>
      </c>
      <c r="N429" s="110">
        <v>0</v>
      </c>
      <c r="O429" s="110">
        <v>0</v>
      </c>
      <c r="P429" s="110">
        <v>0</v>
      </c>
      <c r="Q429" s="110">
        <v>0</v>
      </c>
      <c r="R429" s="110">
        <v>0</v>
      </c>
      <c r="S429" s="110">
        <v>0</v>
      </c>
      <c r="T429" s="110">
        <v>0</v>
      </c>
      <c r="U429" s="110">
        <v>0</v>
      </c>
      <c r="V429" s="110">
        <v>75</v>
      </c>
      <c r="X429" t="e">
        <f>VLOOKUP(A429,'Advance Data'!A67:S434,19,0)</f>
        <v>#N/A</v>
      </c>
    </row>
    <row r="430" spans="1:24" x14ac:dyDescent="0.3">
      <c r="A430" s="108">
        <v>2680</v>
      </c>
      <c r="B430" s="108" t="s">
        <v>422</v>
      </c>
      <c r="C430" s="108" t="s">
        <v>791</v>
      </c>
      <c r="D430" s="108" t="s">
        <v>440</v>
      </c>
      <c r="E430" s="108" t="s">
        <v>425</v>
      </c>
      <c r="F430" s="108" t="s">
        <v>426</v>
      </c>
      <c r="G430" s="108" t="s">
        <v>430</v>
      </c>
      <c r="H430" s="108" t="s">
        <v>431</v>
      </c>
      <c r="I430" s="109" t="s">
        <v>793</v>
      </c>
      <c r="J430" s="110">
        <v>75</v>
      </c>
      <c r="K430" s="110">
        <v>75</v>
      </c>
      <c r="L430" s="110">
        <v>75</v>
      </c>
      <c r="M430" s="110">
        <v>0</v>
      </c>
      <c r="N430" s="110">
        <v>0</v>
      </c>
      <c r="O430" s="110">
        <v>0</v>
      </c>
      <c r="P430" s="110">
        <v>0</v>
      </c>
      <c r="Q430" s="110">
        <v>0</v>
      </c>
      <c r="R430" s="110">
        <v>0</v>
      </c>
      <c r="S430" s="110">
        <v>0</v>
      </c>
      <c r="T430" s="110">
        <v>0</v>
      </c>
      <c r="U430" s="110">
        <v>0</v>
      </c>
      <c r="V430" s="110">
        <v>225</v>
      </c>
      <c r="X430">
        <f>VLOOKUP(A430,'Advance Data'!A68:S435,19,0)</f>
        <v>225</v>
      </c>
    </row>
    <row r="431" spans="1:24" x14ac:dyDescent="0.3">
      <c r="A431" s="108">
        <v>2682</v>
      </c>
      <c r="B431" s="108" t="s">
        <v>422</v>
      </c>
      <c r="C431" s="108" t="s">
        <v>794</v>
      </c>
      <c r="D431" s="108" t="s">
        <v>440</v>
      </c>
      <c r="E431" s="108" t="s">
        <v>425</v>
      </c>
      <c r="F431" s="108" t="s">
        <v>426</v>
      </c>
      <c r="G431" s="108" t="s">
        <v>430</v>
      </c>
      <c r="H431" s="108" t="s">
        <v>431</v>
      </c>
      <c r="I431" s="109" t="s">
        <v>796</v>
      </c>
      <c r="J431" s="110">
        <v>25</v>
      </c>
      <c r="K431" s="110">
        <v>25</v>
      </c>
      <c r="L431" s="110">
        <v>25</v>
      </c>
      <c r="M431" s="110">
        <v>0</v>
      </c>
      <c r="N431" s="110">
        <v>0</v>
      </c>
      <c r="O431" s="110">
        <v>0</v>
      </c>
      <c r="P431" s="110">
        <v>0</v>
      </c>
      <c r="Q431" s="110">
        <v>0</v>
      </c>
      <c r="R431" s="110">
        <v>0</v>
      </c>
      <c r="S431" s="110">
        <v>0</v>
      </c>
      <c r="T431" s="110">
        <v>0</v>
      </c>
      <c r="U431" s="110">
        <v>0</v>
      </c>
      <c r="V431" s="110">
        <v>75</v>
      </c>
      <c r="X431">
        <f>VLOOKUP(A431,'Advance Data'!A69:S436,19,0)</f>
        <v>75</v>
      </c>
    </row>
    <row r="432" spans="1:24" x14ac:dyDescent="0.3">
      <c r="A432" s="108">
        <v>2692</v>
      </c>
      <c r="B432" s="108" t="s">
        <v>422</v>
      </c>
      <c r="C432" s="108" t="s">
        <v>799</v>
      </c>
      <c r="D432" s="108" t="s">
        <v>434</v>
      </c>
      <c r="E432" s="108" t="s">
        <v>425</v>
      </c>
      <c r="F432" s="108" t="s">
        <v>426</v>
      </c>
      <c r="G432" s="108" t="s">
        <v>430</v>
      </c>
      <c r="H432" s="108" t="s">
        <v>431</v>
      </c>
      <c r="I432" s="109" t="s">
        <v>801</v>
      </c>
      <c r="J432" s="110">
        <v>625</v>
      </c>
      <c r="K432" s="110">
        <v>625</v>
      </c>
      <c r="L432" s="110">
        <v>625</v>
      </c>
      <c r="M432" s="110">
        <v>0</v>
      </c>
      <c r="N432" s="110">
        <v>0</v>
      </c>
      <c r="O432" s="110">
        <v>0</v>
      </c>
      <c r="P432" s="110">
        <v>0</v>
      </c>
      <c r="Q432" s="110">
        <v>0</v>
      </c>
      <c r="R432" s="110">
        <v>0</v>
      </c>
      <c r="S432" s="110">
        <v>0</v>
      </c>
      <c r="T432" s="110">
        <v>0</v>
      </c>
      <c r="U432" s="110">
        <v>0</v>
      </c>
      <c r="V432" s="110">
        <v>1875</v>
      </c>
      <c r="X432">
        <f>VLOOKUP(A432,'Advance Data'!A70:S437,19,0)</f>
        <v>1875</v>
      </c>
    </row>
    <row r="433" spans="1:24" x14ac:dyDescent="0.3">
      <c r="A433" s="108">
        <v>3015</v>
      </c>
      <c r="B433" s="108" t="s">
        <v>422</v>
      </c>
      <c r="C433" s="108" t="s">
        <v>804</v>
      </c>
      <c r="D433" s="108" t="s">
        <v>440</v>
      </c>
      <c r="E433" s="108" t="s">
        <v>425</v>
      </c>
      <c r="F433" s="108" t="s">
        <v>426</v>
      </c>
      <c r="G433" s="108" t="s">
        <v>430</v>
      </c>
      <c r="H433" s="108" t="s">
        <v>431</v>
      </c>
      <c r="I433" s="109" t="s">
        <v>806</v>
      </c>
      <c r="J433" s="110">
        <v>50</v>
      </c>
      <c r="K433" s="110">
        <v>50</v>
      </c>
      <c r="L433" s="110">
        <v>50</v>
      </c>
      <c r="M433" s="110">
        <v>0</v>
      </c>
      <c r="N433" s="110">
        <v>0</v>
      </c>
      <c r="O433" s="110">
        <v>0</v>
      </c>
      <c r="P433" s="110">
        <v>0</v>
      </c>
      <c r="Q433" s="110">
        <v>0</v>
      </c>
      <c r="R433" s="110">
        <v>0</v>
      </c>
      <c r="S433" s="110">
        <v>0</v>
      </c>
      <c r="T433" s="110">
        <v>0</v>
      </c>
      <c r="U433" s="110">
        <v>0</v>
      </c>
      <c r="V433" s="110">
        <v>150</v>
      </c>
      <c r="X433">
        <f>VLOOKUP(A433,'Advance Data'!A71:S438,19,0)</f>
        <v>150</v>
      </c>
    </row>
    <row r="434" spans="1:24" x14ac:dyDescent="0.3">
      <c r="A434" s="108">
        <v>3023</v>
      </c>
      <c r="B434" s="108" t="s">
        <v>422</v>
      </c>
      <c r="C434" s="108" t="s">
        <v>813</v>
      </c>
      <c r="D434" s="108" t="s">
        <v>440</v>
      </c>
      <c r="E434" s="108" t="s">
        <v>425</v>
      </c>
      <c r="F434" s="108" t="s">
        <v>426</v>
      </c>
      <c r="G434" s="108" t="s">
        <v>430</v>
      </c>
      <c r="H434" s="108" t="s">
        <v>431</v>
      </c>
      <c r="I434" s="109" t="s">
        <v>815</v>
      </c>
      <c r="J434" s="110">
        <v>25</v>
      </c>
      <c r="K434" s="110">
        <v>25</v>
      </c>
      <c r="L434" s="110">
        <v>25</v>
      </c>
      <c r="M434" s="110">
        <v>0</v>
      </c>
      <c r="N434" s="110">
        <v>0</v>
      </c>
      <c r="O434" s="110">
        <v>0</v>
      </c>
      <c r="P434" s="110">
        <v>0</v>
      </c>
      <c r="Q434" s="110">
        <v>0</v>
      </c>
      <c r="R434" s="110">
        <v>0</v>
      </c>
      <c r="S434" s="110">
        <v>0</v>
      </c>
      <c r="T434" s="110">
        <v>0</v>
      </c>
      <c r="U434" s="110">
        <v>0</v>
      </c>
      <c r="V434" s="110">
        <v>75</v>
      </c>
      <c r="X434">
        <f>VLOOKUP(A434,'Advance Data'!A72:S439,19,0)</f>
        <v>75</v>
      </c>
    </row>
    <row r="435" spans="1:24" x14ac:dyDescent="0.3">
      <c r="A435" s="108">
        <v>3035</v>
      </c>
      <c r="B435" s="108" t="s">
        <v>422</v>
      </c>
      <c r="C435" s="108" t="s">
        <v>826</v>
      </c>
      <c r="D435" s="108" t="s">
        <v>440</v>
      </c>
      <c r="E435" s="108" t="s">
        <v>425</v>
      </c>
      <c r="F435" s="108" t="s">
        <v>426</v>
      </c>
      <c r="G435" s="108" t="s">
        <v>430</v>
      </c>
      <c r="H435" s="108" t="s">
        <v>431</v>
      </c>
      <c r="I435" s="109" t="s">
        <v>828</v>
      </c>
      <c r="J435" s="110">
        <v>25</v>
      </c>
      <c r="K435" s="110">
        <v>25</v>
      </c>
      <c r="L435" s="110">
        <v>25</v>
      </c>
      <c r="M435" s="110">
        <v>0</v>
      </c>
      <c r="N435" s="110">
        <v>0</v>
      </c>
      <c r="O435" s="110">
        <v>0</v>
      </c>
      <c r="P435" s="110">
        <v>0</v>
      </c>
      <c r="Q435" s="110">
        <v>0</v>
      </c>
      <c r="R435" s="110">
        <v>0</v>
      </c>
      <c r="S435" s="110">
        <v>0</v>
      </c>
      <c r="T435" s="110">
        <v>0</v>
      </c>
      <c r="U435" s="110">
        <v>0</v>
      </c>
      <c r="V435" s="110">
        <v>75</v>
      </c>
      <c r="X435">
        <f>VLOOKUP(A435,'Advance Data'!A73:S440,19,0)</f>
        <v>75</v>
      </c>
    </row>
    <row r="436" spans="1:24" x14ac:dyDescent="0.3">
      <c r="A436" s="108">
        <v>3050</v>
      </c>
      <c r="B436" s="108" t="s">
        <v>422</v>
      </c>
      <c r="C436" s="108" t="s">
        <v>837</v>
      </c>
      <c r="D436" s="108" t="s">
        <v>440</v>
      </c>
      <c r="E436" s="108" t="s">
        <v>425</v>
      </c>
      <c r="F436" s="108" t="s">
        <v>426</v>
      </c>
      <c r="G436" s="108" t="s">
        <v>430</v>
      </c>
      <c r="H436" s="108" t="s">
        <v>431</v>
      </c>
      <c r="I436" s="109" t="s">
        <v>839</v>
      </c>
      <c r="J436" s="110">
        <v>100</v>
      </c>
      <c r="K436" s="110">
        <v>100</v>
      </c>
      <c r="L436" s="110">
        <v>100</v>
      </c>
      <c r="M436" s="110">
        <v>0</v>
      </c>
      <c r="N436" s="110">
        <v>0</v>
      </c>
      <c r="O436" s="110">
        <v>0</v>
      </c>
      <c r="P436" s="110">
        <v>0</v>
      </c>
      <c r="Q436" s="110">
        <v>0</v>
      </c>
      <c r="R436" s="110">
        <v>0</v>
      </c>
      <c r="S436" s="110">
        <v>0</v>
      </c>
      <c r="T436" s="110">
        <v>0</v>
      </c>
      <c r="U436" s="110">
        <v>0</v>
      </c>
      <c r="V436" s="110">
        <v>300</v>
      </c>
      <c r="X436">
        <f>VLOOKUP(A436,'Advance Data'!A74:S441,19,0)</f>
        <v>300</v>
      </c>
    </row>
    <row r="437" spans="1:24" x14ac:dyDescent="0.3">
      <c r="A437" s="108">
        <v>3055</v>
      </c>
      <c r="B437" s="108" t="s">
        <v>422</v>
      </c>
      <c r="C437" s="108" t="s">
        <v>846</v>
      </c>
      <c r="D437" s="108" t="s">
        <v>440</v>
      </c>
      <c r="E437" s="108" t="s">
        <v>425</v>
      </c>
      <c r="F437" s="108" t="s">
        <v>426</v>
      </c>
      <c r="G437" s="108" t="s">
        <v>430</v>
      </c>
      <c r="H437" s="108" t="s">
        <v>431</v>
      </c>
      <c r="I437" s="109" t="s">
        <v>848</v>
      </c>
      <c r="J437" s="110">
        <v>100</v>
      </c>
      <c r="K437" s="110">
        <v>100</v>
      </c>
      <c r="L437" s="110">
        <v>100</v>
      </c>
      <c r="M437" s="110">
        <v>0</v>
      </c>
      <c r="N437" s="110">
        <v>0</v>
      </c>
      <c r="O437" s="110">
        <v>0</v>
      </c>
      <c r="P437" s="110">
        <v>0</v>
      </c>
      <c r="Q437" s="110">
        <v>0</v>
      </c>
      <c r="R437" s="110">
        <v>0</v>
      </c>
      <c r="S437" s="110">
        <v>0</v>
      </c>
      <c r="T437" s="110">
        <v>0</v>
      </c>
      <c r="U437" s="110">
        <v>0</v>
      </c>
      <c r="V437" s="110">
        <v>300</v>
      </c>
      <c r="X437">
        <f>VLOOKUP(A437,'Advance Data'!A75:S442,19,0)</f>
        <v>300</v>
      </c>
    </row>
    <row r="438" spans="1:24" x14ac:dyDescent="0.3">
      <c r="A438" s="108">
        <v>3059</v>
      </c>
      <c r="B438" s="108" t="s">
        <v>422</v>
      </c>
      <c r="C438" s="108" t="s">
        <v>851</v>
      </c>
      <c r="D438" s="108" t="s">
        <v>440</v>
      </c>
      <c r="E438" s="108" t="s">
        <v>425</v>
      </c>
      <c r="F438" s="108" t="s">
        <v>426</v>
      </c>
      <c r="G438" s="108" t="s">
        <v>430</v>
      </c>
      <c r="H438" s="108" t="s">
        <v>431</v>
      </c>
      <c r="I438" s="109" t="s">
        <v>853</v>
      </c>
      <c r="J438" s="110">
        <v>25</v>
      </c>
      <c r="K438" s="110">
        <v>25</v>
      </c>
      <c r="L438" s="110">
        <v>25</v>
      </c>
      <c r="M438" s="110">
        <v>0</v>
      </c>
      <c r="N438" s="110">
        <v>0</v>
      </c>
      <c r="O438" s="110">
        <v>0</v>
      </c>
      <c r="P438" s="110">
        <v>0</v>
      </c>
      <c r="Q438" s="110">
        <v>0</v>
      </c>
      <c r="R438" s="110">
        <v>0</v>
      </c>
      <c r="S438" s="110">
        <v>0</v>
      </c>
      <c r="T438" s="110">
        <v>0</v>
      </c>
      <c r="U438" s="110">
        <v>0</v>
      </c>
      <c r="V438" s="110">
        <v>75</v>
      </c>
      <c r="X438">
        <f>VLOOKUP(A438,'Advance Data'!A76:S443,19,0)</f>
        <v>75</v>
      </c>
    </row>
    <row r="439" spans="1:24" x14ac:dyDescent="0.3">
      <c r="A439" s="108">
        <v>3061</v>
      </c>
      <c r="B439" s="108" t="s">
        <v>422</v>
      </c>
      <c r="C439" s="108" t="s">
        <v>854</v>
      </c>
      <c r="D439" s="108" t="s">
        <v>434</v>
      </c>
      <c r="E439" s="108" t="s">
        <v>425</v>
      </c>
      <c r="F439" s="108" t="s">
        <v>426</v>
      </c>
      <c r="G439" s="108" t="s">
        <v>430</v>
      </c>
      <c r="H439" s="108" t="s">
        <v>431</v>
      </c>
      <c r="I439" s="109" t="s">
        <v>856</v>
      </c>
      <c r="J439" s="110">
        <v>100</v>
      </c>
      <c r="K439" s="110">
        <v>100</v>
      </c>
      <c r="L439" s="110">
        <v>100</v>
      </c>
      <c r="M439" s="110">
        <v>0</v>
      </c>
      <c r="N439" s="110">
        <v>0</v>
      </c>
      <c r="O439" s="110">
        <v>0</v>
      </c>
      <c r="P439" s="110">
        <v>0</v>
      </c>
      <c r="Q439" s="110">
        <v>0</v>
      </c>
      <c r="R439" s="110">
        <v>0</v>
      </c>
      <c r="S439" s="110">
        <v>0</v>
      </c>
      <c r="T439" s="110">
        <v>0</v>
      </c>
      <c r="U439" s="110">
        <v>0</v>
      </c>
      <c r="V439" s="110">
        <v>300</v>
      </c>
      <c r="X439">
        <f>VLOOKUP(A439,'Advance Data'!A77:S444,19,0)</f>
        <v>300</v>
      </c>
    </row>
    <row r="440" spans="1:24" x14ac:dyDescent="0.3">
      <c r="A440" s="108">
        <v>3072</v>
      </c>
      <c r="B440" s="108" t="s">
        <v>422</v>
      </c>
      <c r="C440" s="108" t="s">
        <v>863</v>
      </c>
      <c r="D440" s="108" t="s">
        <v>434</v>
      </c>
      <c r="E440" s="108" t="s">
        <v>425</v>
      </c>
      <c r="F440" s="108" t="s">
        <v>426</v>
      </c>
      <c r="G440" s="108" t="s">
        <v>430</v>
      </c>
      <c r="H440" s="108" t="s">
        <v>431</v>
      </c>
      <c r="I440" s="109" t="s">
        <v>865</v>
      </c>
      <c r="J440" s="110">
        <v>75</v>
      </c>
      <c r="K440" s="110">
        <v>75</v>
      </c>
      <c r="L440" s="110">
        <v>75</v>
      </c>
      <c r="M440" s="110">
        <v>0</v>
      </c>
      <c r="N440" s="110">
        <v>0</v>
      </c>
      <c r="O440" s="110">
        <v>0</v>
      </c>
      <c r="P440" s="110">
        <v>0</v>
      </c>
      <c r="Q440" s="110">
        <v>0</v>
      </c>
      <c r="R440" s="110">
        <v>0</v>
      </c>
      <c r="S440" s="110">
        <v>0</v>
      </c>
      <c r="T440" s="110">
        <v>0</v>
      </c>
      <c r="U440" s="110">
        <v>0</v>
      </c>
      <c r="V440" s="110">
        <v>225</v>
      </c>
      <c r="X440">
        <f>VLOOKUP(A440,'Advance Data'!A78:S445,19,0)</f>
        <v>225</v>
      </c>
    </row>
    <row r="441" spans="1:24" x14ac:dyDescent="0.3">
      <c r="A441" s="108">
        <v>3081</v>
      </c>
      <c r="B441" s="108" t="s">
        <v>422</v>
      </c>
      <c r="C441" s="108" t="s">
        <v>868</v>
      </c>
      <c r="D441" s="108" t="s">
        <v>434</v>
      </c>
      <c r="E441" s="108" t="s">
        <v>425</v>
      </c>
      <c r="F441" s="108" t="s">
        <v>426</v>
      </c>
      <c r="G441" s="108" t="s">
        <v>430</v>
      </c>
      <c r="H441" s="108" t="s">
        <v>431</v>
      </c>
      <c r="I441" s="109" t="s">
        <v>870</v>
      </c>
      <c r="J441" s="110">
        <v>25</v>
      </c>
      <c r="K441" s="110">
        <v>25</v>
      </c>
      <c r="L441" s="110">
        <v>25</v>
      </c>
      <c r="M441" s="110">
        <v>0</v>
      </c>
      <c r="N441" s="110">
        <v>0</v>
      </c>
      <c r="O441" s="110">
        <v>0</v>
      </c>
      <c r="P441" s="110">
        <v>0</v>
      </c>
      <c r="Q441" s="110">
        <v>0</v>
      </c>
      <c r="R441" s="110">
        <v>0</v>
      </c>
      <c r="S441" s="110">
        <v>0</v>
      </c>
      <c r="T441" s="110">
        <v>0</v>
      </c>
      <c r="U441" s="110">
        <v>0</v>
      </c>
      <c r="V441" s="110">
        <v>75</v>
      </c>
      <c r="X441">
        <f>VLOOKUP(A441,'Advance Data'!A79:S446,19,0)</f>
        <v>75</v>
      </c>
    </row>
    <row r="442" spans="1:24" x14ac:dyDescent="0.3">
      <c r="A442" s="108">
        <v>3088</v>
      </c>
      <c r="B442" s="108" t="s">
        <v>422</v>
      </c>
      <c r="C442" s="108" t="s">
        <v>877</v>
      </c>
      <c r="D442" s="108" t="s">
        <v>440</v>
      </c>
      <c r="E442" s="108" t="s">
        <v>425</v>
      </c>
      <c r="F442" s="108" t="s">
        <v>426</v>
      </c>
      <c r="G442" s="108" t="s">
        <v>430</v>
      </c>
      <c r="H442" s="108" t="s">
        <v>431</v>
      </c>
      <c r="I442" s="109" t="s">
        <v>879</v>
      </c>
      <c r="J442" s="110">
        <v>25</v>
      </c>
      <c r="K442" s="110">
        <v>25</v>
      </c>
      <c r="L442" s="110">
        <v>25</v>
      </c>
      <c r="M442" s="110">
        <v>0</v>
      </c>
      <c r="N442" s="110">
        <v>0</v>
      </c>
      <c r="O442" s="110">
        <v>0</v>
      </c>
      <c r="P442" s="110">
        <v>0</v>
      </c>
      <c r="Q442" s="110">
        <v>0</v>
      </c>
      <c r="R442" s="110">
        <v>0</v>
      </c>
      <c r="S442" s="110">
        <v>0</v>
      </c>
      <c r="T442" s="110">
        <v>0</v>
      </c>
      <c r="U442" s="110">
        <v>0</v>
      </c>
      <c r="V442" s="110">
        <v>75</v>
      </c>
      <c r="X442">
        <f>VLOOKUP(A442,'Advance Data'!A80:S447,19,0)</f>
        <v>75</v>
      </c>
    </row>
    <row r="443" spans="1:24" x14ac:dyDescent="0.3">
      <c r="A443" s="108">
        <v>3089</v>
      </c>
      <c r="B443" s="108" t="s">
        <v>422</v>
      </c>
      <c r="C443" s="108" t="s">
        <v>880</v>
      </c>
      <c r="D443" s="108" t="s">
        <v>440</v>
      </c>
      <c r="E443" s="108" t="s">
        <v>425</v>
      </c>
      <c r="F443" s="108" t="s">
        <v>426</v>
      </c>
      <c r="G443" s="108" t="s">
        <v>430</v>
      </c>
      <c r="H443" s="108" t="s">
        <v>431</v>
      </c>
      <c r="I443" s="109" t="s">
        <v>882</v>
      </c>
      <c r="J443" s="110">
        <v>25</v>
      </c>
      <c r="K443" s="110">
        <v>25</v>
      </c>
      <c r="L443" s="110">
        <v>25</v>
      </c>
      <c r="M443" s="110">
        <v>0</v>
      </c>
      <c r="N443" s="110">
        <v>0</v>
      </c>
      <c r="O443" s="110">
        <v>0</v>
      </c>
      <c r="P443" s="110">
        <v>0</v>
      </c>
      <c r="Q443" s="110">
        <v>0</v>
      </c>
      <c r="R443" s="110">
        <v>0</v>
      </c>
      <c r="S443" s="110">
        <v>0</v>
      </c>
      <c r="T443" s="110">
        <v>0</v>
      </c>
      <c r="U443" s="110">
        <v>0</v>
      </c>
      <c r="V443" s="110">
        <v>75</v>
      </c>
      <c r="X443">
        <f>VLOOKUP(A443,'Advance Data'!A81:S448,19,0)</f>
        <v>75</v>
      </c>
    </row>
    <row r="444" spans="1:24" x14ac:dyDescent="0.3">
      <c r="A444" s="108">
        <v>3117</v>
      </c>
      <c r="B444" s="108" t="s">
        <v>422</v>
      </c>
      <c r="C444" s="108" t="s">
        <v>897</v>
      </c>
      <c r="D444" s="108" t="s">
        <v>424</v>
      </c>
      <c r="E444" s="108" t="s">
        <v>425</v>
      </c>
      <c r="F444" s="108" t="s">
        <v>426</v>
      </c>
      <c r="G444" s="108" t="s">
        <v>430</v>
      </c>
      <c r="H444" s="108" t="s">
        <v>431</v>
      </c>
      <c r="I444" s="109" t="s">
        <v>899</v>
      </c>
      <c r="J444" s="110">
        <v>25</v>
      </c>
      <c r="K444" s="110">
        <v>25</v>
      </c>
      <c r="L444" s="110">
        <v>25</v>
      </c>
      <c r="M444" s="110">
        <v>0</v>
      </c>
      <c r="N444" s="110">
        <v>0</v>
      </c>
      <c r="O444" s="110">
        <v>0</v>
      </c>
      <c r="P444" s="110">
        <v>0</v>
      </c>
      <c r="Q444" s="110">
        <v>0</v>
      </c>
      <c r="R444" s="110">
        <v>0</v>
      </c>
      <c r="S444" s="110">
        <v>0</v>
      </c>
      <c r="T444" s="110">
        <v>0</v>
      </c>
      <c r="U444" s="110">
        <v>0</v>
      </c>
      <c r="V444" s="110">
        <v>75</v>
      </c>
      <c r="X444">
        <f>VLOOKUP(A444,'Advance Data'!A82:S449,19,0)</f>
        <v>75</v>
      </c>
    </row>
    <row r="445" spans="1:24" x14ac:dyDescent="0.3">
      <c r="A445" s="108">
        <v>3122</v>
      </c>
      <c r="B445" s="108" t="s">
        <v>422</v>
      </c>
      <c r="C445" s="108" t="s">
        <v>902</v>
      </c>
      <c r="D445" s="108" t="s">
        <v>424</v>
      </c>
      <c r="E445" s="108" t="s">
        <v>425</v>
      </c>
      <c r="F445" s="108" t="s">
        <v>426</v>
      </c>
      <c r="G445" s="108" t="s">
        <v>430</v>
      </c>
      <c r="H445" s="108" t="s">
        <v>431</v>
      </c>
      <c r="I445" s="109" t="s">
        <v>904</v>
      </c>
      <c r="J445" s="110">
        <v>175</v>
      </c>
      <c r="K445" s="110">
        <v>175</v>
      </c>
      <c r="L445" s="110">
        <v>175</v>
      </c>
      <c r="M445" s="110">
        <v>0</v>
      </c>
      <c r="N445" s="110">
        <v>0</v>
      </c>
      <c r="O445" s="110">
        <v>0</v>
      </c>
      <c r="P445" s="110">
        <v>0</v>
      </c>
      <c r="Q445" s="110">
        <v>0</v>
      </c>
      <c r="R445" s="110">
        <v>0</v>
      </c>
      <c r="S445" s="110">
        <v>0</v>
      </c>
      <c r="T445" s="110">
        <v>0</v>
      </c>
      <c r="U445" s="110">
        <v>0</v>
      </c>
      <c r="V445" s="110">
        <v>525</v>
      </c>
      <c r="X445">
        <f>VLOOKUP(A445,'Advance Data'!A83:S450,19,0)</f>
        <v>525</v>
      </c>
    </row>
    <row r="446" spans="1:24" x14ac:dyDescent="0.3">
      <c r="A446" s="108">
        <v>3126</v>
      </c>
      <c r="B446" s="108" t="s">
        <v>422</v>
      </c>
      <c r="C446" s="108" t="s">
        <v>907</v>
      </c>
      <c r="D446" s="108" t="s">
        <v>424</v>
      </c>
      <c r="E446" s="108" t="s">
        <v>425</v>
      </c>
      <c r="F446" s="108" t="s">
        <v>426</v>
      </c>
      <c r="G446" s="108" t="s">
        <v>430</v>
      </c>
      <c r="H446" s="108" t="s">
        <v>431</v>
      </c>
      <c r="I446" s="109" t="s">
        <v>909</v>
      </c>
      <c r="J446" s="110">
        <v>50</v>
      </c>
      <c r="K446" s="110">
        <v>50</v>
      </c>
      <c r="L446" s="110">
        <v>50</v>
      </c>
      <c r="M446" s="110">
        <v>0</v>
      </c>
      <c r="N446" s="110">
        <v>0</v>
      </c>
      <c r="O446" s="110">
        <v>0</v>
      </c>
      <c r="P446" s="110">
        <v>0</v>
      </c>
      <c r="Q446" s="110">
        <v>0</v>
      </c>
      <c r="R446" s="110">
        <v>0</v>
      </c>
      <c r="S446" s="110">
        <v>0</v>
      </c>
      <c r="T446" s="110">
        <v>0</v>
      </c>
      <c r="U446" s="110">
        <v>0</v>
      </c>
      <c r="V446" s="110">
        <v>150</v>
      </c>
      <c r="X446">
        <f>VLOOKUP(A446,'Advance Data'!A84:S451,19,0)</f>
        <v>150</v>
      </c>
    </row>
    <row r="447" spans="1:24" x14ac:dyDescent="0.3">
      <c r="A447" s="108">
        <v>3129</v>
      </c>
      <c r="B447" s="108" t="s">
        <v>422</v>
      </c>
      <c r="C447" s="108" t="s">
        <v>910</v>
      </c>
      <c r="D447" s="108" t="s">
        <v>424</v>
      </c>
      <c r="E447" s="108" t="s">
        <v>425</v>
      </c>
      <c r="F447" s="108" t="s">
        <v>426</v>
      </c>
      <c r="G447" s="108" t="s">
        <v>430</v>
      </c>
      <c r="H447" s="108" t="s">
        <v>431</v>
      </c>
      <c r="I447" s="109" t="s">
        <v>912</v>
      </c>
      <c r="J447" s="110">
        <v>75</v>
      </c>
      <c r="K447" s="110">
        <v>75</v>
      </c>
      <c r="L447" s="110">
        <v>75</v>
      </c>
      <c r="M447" s="110">
        <v>0</v>
      </c>
      <c r="N447" s="110">
        <v>0</v>
      </c>
      <c r="O447" s="110">
        <v>0</v>
      </c>
      <c r="P447" s="110">
        <v>0</v>
      </c>
      <c r="Q447" s="110">
        <v>0</v>
      </c>
      <c r="R447" s="110">
        <v>0</v>
      </c>
      <c r="S447" s="110">
        <v>0</v>
      </c>
      <c r="T447" s="110">
        <v>0</v>
      </c>
      <c r="U447" s="110">
        <v>0</v>
      </c>
      <c r="V447" s="110">
        <v>225</v>
      </c>
      <c r="X447">
        <f>VLOOKUP(A447,'Advance Data'!A85:S452,19,0)</f>
        <v>225</v>
      </c>
    </row>
    <row r="448" spans="1:24" x14ac:dyDescent="0.3">
      <c r="A448" s="108">
        <v>3130</v>
      </c>
      <c r="B448" s="108" t="s">
        <v>422</v>
      </c>
      <c r="C448" s="108" t="s">
        <v>913</v>
      </c>
      <c r="D448" s="108" t="s">
        <v>424</v>
      </c>
      <c r="E448" s="108" t="s">
        <v>425</v>
      </c>
      <c r="F448" s="108" t="s">
        <v>426</v>
      </c>
      <c r="G448" s="108" t="s">
        <v>430</v>
      </c>
      <c r="H448" s="108" t="s">
        <v>431</v>
      </c>
      <c r="I448" s="109" t="s">
        <v>915</v>
      </c>
      <c r="J448" s="110">
        <v>100</v>
      </c>
      <c r="K448" s="110">
        <v>100</v>
      </c>
      <c r="L448" s="110">
        <v>100</v>
      </c>
      <c r="M448" s="110">
        <v>0</v>
      </c>
      <c r="N448" s="110">
        <v>0</v>
      </c>
      <c r="O448" s="110">
        <v>0</v>
      </c>
      <c r="P448" s="110">
        <v>0</v>
      </c>
      <c r="Q448" s="110">
        <v>0</v>
      </c>
      <c r="R448" s="110">
        <v>0</v>
      </c>
      <c r="S448" s="110">
        <v>0</v>
      </c>
      <c r="T448" s="110">
        <v>0</v>
      </c>
      <c r="U448" s="110">
        <v>0</v>
      </c>
      <c r="V448" s="110">
        <v>300</v>
      </c>
      <c r="X448">
        <f>VLOOKUP(A448,'Advance Data'!A86:S453,19,0)</f>
        <v>300</v>
      </c>
    </row>
    <row r="449" spans="1:24" x14ac:dyDescent="0.3">
      <c r="A449" s="108">
        <v>3149</v>
      </c>
      <c r="B449" s="108" t="s">
        <v>422</v>
      </c>
      <c r="C449" s="108" t="s">
        <v>930</v>
      </c>
      <c r="D449" s="108" t="s">
        <v>434</v>
      </c>
      <c r="E449" s="108" t="s">
        <v>425</v>
      </c>
      <c r="F449" s="108" t="s">
        <v>426</v>
      </c>
      <c r="G449" s="108" t="s">
        <v>430</v>
      </c>
      <c r="H449" s="108" t="s">
        <v>431</v>
      </c>
      <c r="I449" s="109" t="s">
        <v>932</v>
      </c>
      <c r="J449" s="110">
        <v>400</v>
      </c>
      <c r="K449" s="110">
        <v>400</v>
      </c>
      <c r="L449" s="110">
        <v>400</v>
      </c>
      <c r="M449" s="110">
        <v>0</v>
      </c>
      <c r="N449" s="110">
        <v>0</v>
      </c>
      <c r="O449" s="110">
        <v>0</v>
      </c>
      <c r="P449" s="110">
        <v>0</v>
      </c>
      <c r="Q449" s="110">
        <v>0</v>
      </c>
      <c r="R449" s="110">
        <v>0</v>
      </c>
      <c r="S449" s="110">
        <v>0</v>
      </c>
      <c r="T449" s="110">
        <v>0</v>
      </c>
      <c r="U449" s="110">
        <v>0</v>
      </c>
      <c r="V449" s="110">
        <v>1200</v>
      </c>
      <c r="X449">
        <f>VLOOKUP(A449,'Advance Data'!A87:S454,19,0)</f>
        <v>1200</v>
      </c>
    </row>
    <row r="450" spans="1:24" x14ac:dyDescent="0.3">
      <c r="A450" s="108">
        <v>3150</v>
      </c>
      <c r="B450" s="108" t="s">
        <v>422</v>
      </c>
      <c r="C450" s="108" t="s">
        <v>933</v>
      </c>
      <c r="D450" s="108" t="s">
        <v>434</v>
      </c>
      <c r="E450" s="108" t="s">
        <v>425</v>
      </c>
      <c r="F450" s="108" t="s">
        <v>426</v>
      </c>
      <c r="G450" s="108" t="s">
        <v>430</v>
      </c>
      <c r="H450" s="108" t="s">
        <v>431</v>
      </c>
      <c r="I450" s="109" t="s">
        <v>935</v>
      </c>
      <c r="J450" s="110">
        <v>50</v>
      </c>
      <c r="K450" s="110">
        <v>50</v>
      </c>
      <c r="L450" s="110">
        <v>50</v>
      </c>
      <c r="M450" s="110">
        <v>0</v>
      </c>
      <c r="N450" s="110">
        <v>0</v>
      </c>
      <c r="O450" s="110">
        <v>0</v>
      </c>
      <c r="P450" s="110">
        <v>0</v>
      </c>
      <c r="Q450" s="110">
        <v>0</v>
      </c>
      <c r="R450" s="110">
        <v>0</v>
      </c>
      <c r="S450" s="110">
        <v>0</v>
      </c>
      <c r="T450" s="110">
        <v>0</v>
      </c>
      <c r="U450" s="110">
        <v>0</v>
      </c>
      <c r="V450" s="110">
        <v>150</v>
      </c>
      <c r="X450">
        <f>VLOOKUP(A450,'Advance Data'!A88:S455,19,0)</f>
        <v>150</v>
      </c>
    </row>
    <row r="451" spans="1:24" x14ac:dyDescent="0.3">
      <c r="A451" s="108">
        <v>3158</v>
      </c>
      <c r="B451" s="108" t="s">
        <v>422</v>
      </c>
      <c r="C451" s="108" t="s">
        <v>942</v>
      </c>
      <c r="D451" s="108" t="s">
        <v>434</v>
      </c>
      <c r="E451" s="108" t="s">
        <v>425</v>
      </c>
      <c r="F451" s="108" t="s">
        <v>426</v>
      </c>
      <c r="G451" s="108" t="s">
        <v>430</v>
      </c>
      <c r="H451" s="108" t="s">
        <v>431</v>
      </c>
      <c r="I451" s="109" t="s">
        <v>944</v>
      </c>
      <c r="J451" s="110">
        <v>50</v>
      </c>
      <c r="K451" s="110">
        <v>50</v>
      </c>
      <c r="L451" s="110">
        <v>50</v>
      </c>
      <c r="M451" s="110">
        <v>0</v>
      </c>
      <c r="N451" s="110">
        <v>0</v>
      </c>
      <c r="O451" s="110">
        <v>0</v>
      </c>
      <c r="P451" s="110">
        <v>0</v>
      </c>
      <c r="Q451" s="110">
        <v>0</v>
      </c>
      <c r="R451" s="110">
        <v>0</v>
      </c>
      <c r="S451" s="110">
        <v>0</v>
      </c>
      <c r="T451" s="110">
        <v>0</v>
      </c>
      <c r="U451" s="110">
        <v>0</v>
      </c>
      <c r="V451" s="110">
        <v>150</v>
      </c>
      <c r="X451">
        <f>VLOOKUP(A451,'Advance Data'!A89:S456,19,0)</f>
        <v>150</v>
      </c>
    </row>
    <row r="452" spans="1:24" x14ac:dyDescent="0.3">
      <c r="A452" s="108">
        <v>3160</v>
      </c>
      <c r="B452" s="108" t="s">
        <v>422</v>
      </c>
      <c r="C452" s="108" t="s">
        <v>947</v>
      </c>
      <c r="D452" s="108" t="s">
        <v>434</v>
      </c>
      <c r="E452" s="108" t="s">
        <v>425</v>
      </c>
      <c r="F452" s="108" t="s">
        <v>426</v>
      </c>
      <c r="G452" s="108" t="s">
        <v>430</v>
      </c>
      <c r="H452" s="108" t="s">
        <v>431</v>
      </c>
      <c r="I452" s="109" t="s">
        <v>949</v>
      </c>
      <c r="J452" s="110">
        <v>50</v>
      </c>
      <c r="K452" s="110">
        <v>50</v>
      </c>
      <c r="L452" s="110">
        <v>50</v>
      </c>
      <c r="M452" s="110">
        <v>0</v>
      </c>
      <c r="N452" s="110">
        <v>0</v>
      </c>
      <c r="O452" s="110">
        <v>0</v>
      </c>
      <c r="P452" s="110">
        <v>0</v>
      </c>
      <c r="Q452" s="110">
        <v>0</v>
      </c>
      <c r="R452" s="110">
        <v>0</v>
      </c>
      <c r="S452" s="110">
        <v>0</v>
      </c>
      <c r="T452" s="110">
        <v>0</v>
      </c>
      <c r="U452" s="110">
        <v>0</v>
      </c>
      <c r="V452" s="110">
        <v>150</v>
      </c>
      <c r="X452">
        <f>VLOOKUP(A452,'Advance Data'!A90:S457,19,0)</f>
        <v>150</v>
      </c>
    </row>
    <row r="453" spans="1:24" x14ac:dyDescent="0.3">
      <c r="A453" s="108">
        <v>3163</v>
      </c>
      <c r="B453" s="108" t="s">
        <v>422</v>
      </c>
      <c r="C453" s="108" t="s">
        <v>950</v>
      </c>
      <c r="D453" s="108" t="s">
        <v>424</v>
      </c>
      <c r="E453" s="108" t="s">
        <v>425</v>
      </c>
      <c r="F453" s="108" t="s">
        <v>426</v>
      </c>
      <c r="G453" s="108" t="s">
        <v>430</v>
      </c>
      <c r="H453" s="108" t="s">
        <v>431</v>
      </c>
      <c r="I453" s="109" t="s">
        <v>952</v>
      </c>
      <c r="J453" s="110">
        <v>25</v>
      </c>
      <c r="K453" s="110">
        <v>25</v>
      </c>
      <c r="L453" s="110">
        <v>25</v>
      </c>
      <c r="M453" s="110">
        <v>0</v>
      </c>
      <c r="N453" s="110">
        <v>0</v>
      </c>
      <c r="O453" s="110">
        <v>0</v>
      </c>
      <c r="P453" s="110">
        <v>0</v>
      </c>
      <c r="Q453" s="110">
        <v>0</v>
      </c>
      <c r="R453" s="110">
        <v>0</v>
      </c>
      <c r="S453" s="110">
        <v>0</v>
      </c>
      <c r="T453" s="110">
        <v>0</v>
      </c>
      <c r="U453" s="110">
        <v>0</v>
      </c>
      <c r="V453" s="110">
        <v>75</v>
      </c>
      <c r="X453">
        <f>VLOOKUP(A453,'Advance Data'!A91:S458,19,0)</f>
        <v>75</v>
      </c>
    </row>
    <row r="454" spans="1:24" x14ac:dyDescent="0.3">
      <c r="A454" s="108">
        <v>3167</v>
      </c>
      <c r="B454" s="108" t="s">
        <v>422</v>
      </c>
      <c r="C454" s="108" t="s">
        <v>953</v>
      </c>
      <c r="D454" s="108" t="s">
        <v>424</v>
      </c>
      <c r="E454" s="108" t="s">
        <v>425</v>
      </c>
      <c r="F454" s="108" t="s">
        <v>426</v>
      </c>
      <c r="G454" s="108" t="s">
        <v>430</v>
      </c>
      <c r="H454" s="108" t="s">
        <v>431</v>
      </c>
      <c r="I454" s="109" t="s">
        <v>955</v>
      </c>
      <c r="J454" s="110">
        <v>75</v>
      </c>
      <c r="K454" s="110">
        <v>75</v>
      </c>
      <c r="L454" s="110">
        <v>75</v>
      </c>
      <c r="M454" s="110">
        <v>0</v>
      </c>
      <c r="N454" s="110">
        <v>0</v>
      </c>
      <c r="O454" s="110">
        <v>0</v>
      </c>
      <c r="P454" s="110">
        <v>0</v>
      </c>
      <c r="Q454" s="110">
        <v>0</v>
      </c>
      <c r="R454" s="110">
        <v>0</v>
      </c>
      <c r="S454" s="110">
        <v>0</v>
      </c>
      <c r="T454" s="110">
        <v>0</v>
      </c>
      <c r="U454" s="110">
        <v>0</v>
      </c>
      <c r="V454" s="110">
        <v>225</v>
      </c>
      <c r="X454">
        <f>VLOOKUP(A454,'Advance Data'!A92:S459,19,0)</f>
        <v>225</v>
      </c>
    </row>
    <row r="455" spans="1:24" x14ac:dyDescent="0.3">
      <c r="A455" s="108">
        <v>3169</v>
      </c>
      <c r="B455" s="108" t="s">
        <v>422</v>
      </c>
      <c r="C455" s="108" t="s">
        <v>958</v>
      </c>
      <c r="D455" s="108" t="s">
        <v>424</v>
      </c>
      <c r="E455" s="108" t="s">
        <v>425</v>
      </c>
      <c r="F455" s="108" t="s">
        <v>426</v>
      </c>
      <c r="G455" s="108" t="s">
        <v>430</v>
      </c>
      <c r="H455" s="108" t="s">
        <v>431</v>
      </c>
      <c r="I455" s="109" t="s">
        <v>960</v>
      </c>
      <c r="J455" s="110">
        <v>1700</v>
      </c>
      <c r="K455" s="110">
        <v>1700</v>
      </c>
      <c r="L455" s="110">
        <v>1700</v>
      </c>
      <c r="M455" s="110">
        <v>0</v>
      </c>
      <c r="N455" s="110">
        <v>0</v>
      </c>
      <c r="O455" s="110">
        <v>0</v>
      </c>
      <c r="P455" s="110">
        <v>0</v>
      </c>
      <c r="Q455" s="110">
        <v>0</v>
      </c>
      <c r="R455" s="110">
        <v>0</v>
      </c>
      <c r="S455" s="110">
        <v>0</v>
      </c>
      <c r="T455" s="110">
        <v>0</v>
      </c>
      <c r="U455" s="110">
        <v>0</v>
      </c>
      <c r="V455" s="110">
        <v>5100</v>
      </c>
      <c r="X455">
        <f>VLOOKUP(A455,'Advance Data'!A93:S460,19,0)</f>
        <v>5100</v>
      </c>
    </row>
    <row r="456" spans="1:24" x14ac:dyDescent="0.3">
      <c r="A456" s="108">
        <v>3171</v>
      </c>
      <c r="B456" s="108" t="s">
        <v>422</v>
      </c>
      <c r="C456" s="108" t="s">
        <v>961</v>
      </c>
      <c r="D456" s="108" t="s">
        <v>424</v>
      </c>
      <c r="E456" s="108" t="s">
        <v>425</v>
      </c>
      <c r="F456" s="108" t="s">
        <v>426</v>
      </c>
      <c r="G456" s="108" t="s">
        <v>430</v>
      </c>
      <c r="H456" s="108" t="s">
        <v>431</v>
      </c>
      <c r="I456" s="109" t="s">
        <v>963</v>
      </c>
      <c r="J456" s="110">
        <v>50</v>
      </c>
      <c r="K456" s="110">
        <v>50</v>
      </c>
      <c r="L456" s="110">
        <v>50</v>
      </c>
      <c r="M456" s="110">
        <v>0</v>
      </c>
      <c r="N456" s="110">
        <v>0</v>
      </c>
      <c r="O456" s="110">
        <v>0</v>
      </c>
      <c r="P456" s="110">
        <v>0</v>
      </c>
      <c r="Q456" s="110">
        <v>0</v>
      </c>
      <c r="R456" s="110">
        <v>0</v>
      </c>
      <c r="S456" s="110">
        <v>0</v>
      </c>
      <c r="T456" s="110">
        <v>0</v>
      </c>
      <c r="U456" s="110">
        <v>0</v>
      </c>
      <c r="V456" s="110">
        <v>150</v>
      </c>
      <c r="X456">
        <f>VLOOKUP(A456,'Advance Data'!A94:S461,19,0)</f>
        <v>150</v>
      </c>
    </row>
    <row r="457" spans="1:24" x14ac:dyDescent="0.3">
      <c r="A457" s="108">
        <v>3173</v>
      </c>
      <c r="B457" s="108" t="s">
        <v>422</v>
      </c>
      <c r="C457" s="108" t="s">
        <v>966</v>
      </c>
      <c r="D457" s="108" t="s">
        <v>424</v>
      </c>
      <c r="E457" s="108" t="s">
        <v>425</v>
      </c>
      <c r="F457" s="108" t="s">
        <v>426</v>
      </c>
      <c r="G457" s="108" t="s">
        <v>430</v>
      </c>
      <c r="H457" s="108" t="s">
        <v>431</v>
      </c>
      <c r="I457" s="109" t="s">
        <v>968</v>
      </c>
      <c r="J457" s="110">
        <v>25</v>
      </c>
      <c r="K457" s="110">
        <v>25</v>
      </c>
      <c r="L457" s="110">
        <v>25</v>
      </c>
      <c r="M457" s="110">
        <v>0</v>
      </c>
      <c r="N457" s="110">
        <v>0</v>
      </c>
      <c r="O457" s="110">
        <v>0</v>
      </c>
      <c r="P457" s="110">
        <v>0</v>
      </c>
      <c r="Q457" s="110">
        <v>0</v>
      </c>
      <c r="R457" s="110">
        <v>0</v>
      </c>
      <c r="S457" s="110">
        <v>0</v>
      </c>
      <c r="T457" s="110">
        <v>0</v>
      </c>
      <c r="U457" s="110">
        <v>0</v>
      </c>
      <c r="V457" s="110">
        <v>75</v>
      </c>
      <c r="X457">
        <f>VLOOKUP(A457,'Advance Data'!A95:S462,19,0)</f>
        <v>75</v>
      </c>
    </row>
    <row r="458" spans="1:24" x14ac:dyDescent="0.3">
      <c r="A458" s="108">
        <v>3178</v>
      </c>
      <c r="B458" s="108" t="s">
        <v>422</v>
      </c>
      <c r="C458" s="108" t="s">
        <v>971</v>
      </c>
      <c r="D458" s="108" t="s">
        <v>424</v>
      </c>
      <c r="E458" s="108" t="s">
        <v>425</v>
      </c>
      <c r="F458" s="108" t="s">
        <v>426</v>
      </c>
      <c r="G458" s="108" t="s">
        <v>430</v>
      </c>
      <c r="H458" s="108" t="s">
        <v>431</v>
      </c>
      <c r="I458" s="109" t="s">
        <v>973</v>
      </c>
      <c r="J458" s="110">
        <v>25</v>
      </c>
      <c r="K458" s="110">
        <v>25</v>
      </c>
      <c r="L458" s="110">
        <v>25</v>
      </c>
      <c r="M458" s="110">
        <v>0</v>
      </c>
      <c r="N458" s="110">
        <v>0</v>
      </c>
      <c r="O458" s="110">
        <v>0</v>
      </c>
      <c r="P458" s="110">
        <v>0</v>
      </c>
      <c r="Q458" s="110">
        <v>0</v>
      </c>
      <c r="R458" s="110">
        <v>0</v>
      </c>
      <c r="S458" s="110">
        <v>0</v>
      </c>
      <c r="T458" s="110">
        <v>0</v>
      </c>
      <c r="U458" s="110">
        <v>0</v>
      </c>
      <c r="V458" s="110">
        <v>75</v>
      </c>
      <c r="X458">
        <f>VLOOKUP(A458,'Advance Data'!A96:S463,19,0)</f>
        <v>75</v>
      </c>
    </row>
    <row r="459" spans="1:24" x14ac:dyDescent="0.3">
      <c r="A459" s="108">
        <v>3181</v>
      </c>
      <c r="B459" s="108" t="s">
        <v>422</v>
      </c>
      <c r="C459" s="108" t="s">
        <v>976</v>
      </c>
      <c r="D459" s="108" t="s">
        <v>424</v>
      </c>
      <c r="E459" s="108" t="s">
        <v>425</v>
      </c>
      <c r="F459" s="108" t="s">
        <v>426</v>
      </c>
      <c r="G459" s="108" t="s">
        <v>430</v>
      </c>
      <c r="H459" s="108" t="s">
        <v>431</v>
      </c>
      <c r="I459" s="109" t="s">
        <v>978</v>
      </c>
      <c r="J459" s="110">
        <v>50</v>
      </c>
      <c r="K459" s="110">
        <v>50</v>
      </c>
      <c r="L459" s="110">
        <v>50</v>
      </c>
      <c r="M459" s="110">
        <v>0</v>
      </c>
      <c r="N459" s="110">
        <v>0</v>
      </c>
      <c r="O459" s="110">
        <v>0</v>
      </c>
      <c r="P459" s="110">
        <v>0</v>
      </c>
      <c r="Q459" s="110">
        <v>0</v>
      </c>
      <c r="R459" s="110">
        <v>0</v>
      </c>
      <c r="S459" s="110">
        <v>0</v>
      </c>
      <c r="T459" s="110">
        <v>0</v>
      </c>
      <c r="U459" s="110">
        <v>0</v>
      </c>
      <c r="V459" s="110">
        <v>150</v>
      </c>
      <c r="X459">
        <f>VLOOKUP(A459,'Advance Data'!A97:S464,19,0)</f>
        <v>150</v>
      </c>
    </row>
    <row r="460" spans="1:24" x14ac:dyDescent="0.3">
      <c r="A460" s="108">
        <v>3182</v>
      </c>
      <c r="B460" s="108" t="s">
        <v>422</v>
      </c>
      <c r="C460" s="108" t="s">
        <v>979</v>
      </c>
      <c r="D460" s="108" t="s">
        <v>424</v>
      </c>
      <c r="E460" s="108" t="s">
        <v>425</v>
      </c>
      <c r="F460" s="108" t="s">
        <v>426</v>
      </c>
      <c r="G460" s="108" t="s">
        <v>430</v>
      </c>
      <c r="H460" s="108" t="s">
        <v>431</v>
      </c>
      <c r="I460" s="109" t="s">
        <v>981</v>
      </c>
      <c r="J460" s="110">
        <v>325</v>
      </c>
      <c r="K460" s="110">
        <v>325</v>
      </c>
      <c r="L460" s="110">
        <v>325</v>
      </c>
      <c r="M460" s="110">
        <v>0</v>
      </c>
      <c r="N460" s="110">
        <v>0</v>
      </c>
      <c r="O460" s="110">
        <v>0</v>
      </c>
      <c r="P460" s="110">
        <v>0</v>
      </c>
      <c r="Q460" s="110">
        <v>0</v>
      </c>
      <c r="R460" s="110">
        <v>0</v>
      </c>
      <c r="S460" s="110">
        <v>0</v>
      </c>
      <c r="T460" s="110">
        <v>0</v>
      </c>
      <c r="U460" s="110">
        <v>0</v>
      </c>
      <c r="V460" s="110">
        <v>975</v>
      </c>
      <c r="X460">
        <f>VLOOKUP(A460,'Advance Data'!A98:S465,19,0)</f>
        <v>975</v>
      </c>
    </row>
    <row r="461" spans="1:24" x14ac:dyDescent="0.3">
      <c r="A461" s="108">
        <v>3183</v>
      </c>
      <c r="B461" s="108" t="s">
        <v>422</v>
      </c>
      <c r="C461" s="108" t="s">
        <v>982</v>
      </c>
      <c r="D461" s="108" t="s">
        <v>424</v>
      </c>
      <c r="E461" s="108" t="s">
        <v>425</v>
      </c>
      <c r="F461" s="108" t="s">
        <v>426</v>
      </c>
      <c r="G461" s="108" t="s">
        <v>430</v>
      </c>
      <c r="H461" s="108" t="s">
        <v>431</v>
      </c>
      <c r="I461" s="109" t="s">
        <v>984</v>
      </c>
      <c r="J461" s="110">
        <v>100</v>
      </c>
      <c r="K461" s="110">
        <v>100</v>
      </c>
      <c r="L461" s="110">
        <v>100</v>
      </c>
      <c r="M461" s="110">
        <v>0</v>
      </c>
      <c r="N461" s="110">
        <v>0</v>
      </c>
      <c r="O461" s="110">
        <v>0</v>
      </c>
      <c r="P461" s="110">
        <v>0</v>
      </c>
      <c r="Q461" s="110">
        <v>0</v>
      </c>
      <c r="R461" s="110">
        <v>0</v>
      </c>
      <c r="S461" s="110">
        <v>0</v>
      </c>
      <c r="T461" s="110">
        <v>0</v>
      </c>
      <c r="U461" s="110">
        <v>0</v>
      </c>
      <c r="V461" s="110">
        <v>300</v>
      </c>
      <c r="X461">
        <f>VLOOKUP(A461,'Advance Data'!A99:S466,19,0)</f>
        <v>300</v>
      </c>
    </row>
    <row r="462" spans="1:24" x14ac:dyDescent="0.3">
      <c r="A462" s="108">
        <v>3284</v>
      </c>
      <c r="B462" s="108" t="s">
        <v>422</v>
      </c>
      <c r="C462" s="108" t="s">
        <v>995</v>
      </c>
      <c r="D462" s="108" t="s">
        <v>434</v>
      </c>
      <c r="E462" s="108" t="s">
        <v>425</v>
      </c>
      <c r="F462" s="108" t="s">
        <v>426</v>
      </c>
      <c r="G462" s="108" t="s">
        <v>430</v>
      </c>
      <c r="H462" s="108" t="s">
        <v>431</v>
      </c>
      <c r="I462" s="109" t="s">
        <v>997</v>
      </c>
      <c r="J462" s="110">
        <v>25</v>
      </c>
      <c r="K462" s="110">
        <v>25</v>
      </c>
      <c r="L462" s="110">
        <v>25</v>
      </c>
      <c r="M462" s="110">
        <v>0</v>
      </c>
      <c r="N462" s="110">
        <v>0</v>
      </c>
      <c r="O462" s="110">
        <v>0</v>
      </c>
      <c r="P462" s="110">
        <v>0</v>
      </c>
      <c r="Q462" s="110">
        <v>0</v>
      </c>
      <c r="R462" s="110">
        <v>0</v>
      </c>
      <c r="S462" s="110">
        <v>0</v>
      </c>
      <c r="T462" s="110">
        <v>0</v>
      </c>
      <c r="U462" s="110">
        <v>0</v>
      </c>
      <c r="V462" s="110">
        <v>75</v>
      </c>
      <c r="X462">
        <f>VLOOKUP(A462,'Advance Data'!A100:S467,19,0)</f>
        <v>75</v>
      </c>
    </row>
    <row r="463" spans="1:24" x14ac:dyDescent="0.3">
      <c r="A463" s="108">
        <v>3289</v>
      </c>
      <c r="B463" s="108" t="s">
        <v>422</v>
      </c>
      <c r="C463" s="108" t="s">
        <v>998</v>
      </c>
      <c r="D463" s="108" t="s">
        <v>424</v>
      </c>
      <c r="E463" s="108" t="s">
        <v>425</v>
      </c>
      <c r="F463" s="108" t="s">
        <v>426</v>
      </c>
      <c r="G463" s="108" t="s">
        <v>430</v>
      </c>
      <c r="H463" s="108" t="s">
        <v>431</v>
      </c>
      <c r="I463" s="109" t="s">
        <v>1000</v>
      </c>
      <c r="J463" s="110">
        <v>50</v>
      </c>
      <c r="K463" s="110">
        <v>50</v>
      </c>
      <c r="L463" s="110">
        <v>50</v>
      </c>
      <c r="M463" s="110">
        <v>0</v>
      </c>
      <c r="N463" s="110">
        <v>0</v>
      </c>
      <c r="O463" s="110">
        <v>0</v>
      </c>
      <c r="P463" s="110">
        <v>0</v>
      </c>
      <c r="Q463" s="110">
        <v>0</v>
      </c>
      <c r="R463" s="110">
        <v>0</v>
      </c>
      <c r="S463" s="110">
        <v>0</v>
      </c>
      <c r="T463" s="110">
        <v>0</v>
      </c>
      <c r="U463" s="110">
        <v>0</v>
      </c>
      <c r="V463" s="110">
        <v>150</v>
      </c>
      <c r="X463">
        <f>VLOOKUP(A463,'Advance Data'!A101:S468,19,0)</f>
        <v>150</v>
      </c>
    </row>
    <row r="464" spans="1:24" x14ac:dyDescent="0.3">
      <c r="A464" s="108">
        <v>3295</v>
      </c>
      <c r="B464" s="108" t="s">
        <v>422</v>
      </c>
      <c r="C464" s="108" t="s">
        <v>1003</v>
      </c>
      <c r="D464" s="108" t="s">
        <v>424</v>
      </c>
      <c r="E464" s="108" t="s">
        <v>425</v>
      </c>
      <c r="F464" s="108" t="s">
        <v>426</v>
      </c>
      <c r="G464" s="108" t="s">
        <v>430</v>
      </c>
      <c r="H464" s="108" t="s">
        <v>431</v>
      </c>
      <c r="I464" s="109" t="s">
        <v>1005</v>
      </c>
      <c r="J464" s="110">
        <v>25</v>
      </c>
      <c r="K464" s="110">
        <v>25</v>
      </c>
      <c r="L464" s="110">
        <v>25</v>
      </c>
      <c r="M464" s="110">
        <v>0</v>
      </c>
      <c r="N464" s="110">
        <v>0</v>
      </c>
      <c r="O464" s="110">
        <v>0</v>
      </c>
      <c r="P464" s="110">
        <v>0</v>
      </c>
      <c r="Q464" s="110">
        <v>0</v>
      </c>
      <c r="R464" s="110">
        <v>0</v>
      </c>
      <c r="S464" s="110">
        <v>0</v>
      </c>
      <c r="T464" s="110">
        <v>0</v>
      </c>
      <c r="U464" s="110">
        <v>0</v>
      </c>
      <c r="V464" s="110">
        <v>75</v>
      </c>
      <c r="X464">
        <f>VLOOKUP(A464,'Advance Data'!A102:S469,19,0)</f>
        <v>75</v>
      </c>
    </row>
    <row r="465" spans="1:24" x14ac:dyDescent="0.3">
      <c r="A465" s="108">
        <v>3299</v>
      </c>
      <c r="B465" s="108" t="s">
        <v>422</v>
      </c>
      <c r="C465" s="108" t="s">
        <v>1012</v>
      </c>
      <c r="D465" s="108" t="s">
        <v>434</v>
      </c>
      <c r="E465" s="108" t="s">
        <v>425</v>
      </c>
      <c r="F465" s="108" t="s">
        <v>426</v>
      </c>
      <c r="G465" s="108" t="s">
        <v>430</v>
      </c>
      <c r="H465" s="108" t="s">
        <v>431</v>
      </c>
      <c r="I465" s="109" t="s">
        <v>1014</v>
      </c>
      <c r="J465" s="110">
        <v>50</v>
      </c>
      <c r="K465" s="110">
        <v>50</v>
      </c>
      <c r="L465" s="110">
        <v>50</v>
      </c>
      <c r="M465" s="110">
        <v>0</v>
      </c>
      <c r="N465" s="110">
        <v>0</v>
      </c>
      <c r="O465" s="110">
        <v>0</v>
      </c>
      <c r="P465" s="110">
        <v>0</v>
      </c>
      <c r="Q465" s="110">
        <v>0</v>
      </c>
      <c r="R465" s="110">
        <v>0</v>
      </c>
      <c r="S465" s="110">
        <v>0</v>
      </c>
      <c r="T465" s="110">
        <v>0</v>
      </c>
      <c r="U465" s="110">
        <v>0</v>
      </c>
      <c r="V465" s="110">
        <v>150</v>
      </c>
      <c r="X465">
        <f>VLOOKUP(A465,'Advance Data'!A103:S470,19,0)</f>
        <v>150</v>
      </c>
    </row>
    <row r="466" spans="1:24" x14ac:dyDescent="0.3">
      <c r="A466" s="108">
        <v>3303</v>
      </c>
      <c r="B466" s="108" t="s">
        <v>422</v>
      </c>
      <c r="C466" s="108" t="s">
        <v>1015</v>
      </c>
      <c r="D466" s="108" t="s">
        <v>440</v>
      </c>
      <c r="E466" s="108" t="s">
        <v>425</v>
      </c>
      <c r="F466" s="108" t="s">
        <v>426</v>
      </c>
      <c r="G466" s="108" t="s">
        <v>430</v>
      </c>
      <c r="H466" s="108" t="s">
        <v>431</v>
      </c>
      <c r="I466" s="109" t="s">
        <v>1017</v>
      </c>
      <c r="J466" s="110">
        <v>50</v>
      </c>
      <c r="K466" s="110">
        <v>50</v>
      </c>
      <c r="L466" s="110">
        <v>50</v>
      </c>
      <c r="M466" s="110">
        <v>0</v>
      </c>
      <c r="N466" s="110">
        <v>0</v>
      </c>
      <c r="O466" s="110">
        <v>0</v>
      </c>
      <c r="P466" s="110">
        <v>0</v>
      </c>
      <c r="Q466" s="110">
        <v>0</v>
      </c>
      <c r="R466" s="110">
        <v>0</v>
      </c>
      <c r="S466" s="110">
        <v>0</v>
      </c>
      <c r="T466" s="110">
        <v>0</v>
      </c>
      <c r="U466" s="110">
        <v>0</v>
      </c>
      <c r="V466" s="110">
        <v>150</v>
      </c>
      <c r="X466">
        <f>VLOOKUP(A466,'Advance Data'!A104:S471,19,0)</f>
        <v>150</v>
      </c>
    </row>
    <row r="467" spans="1:24" x14ac:dyDescent="0.3">
      <c r="A467" s="108">
        <v>3307</v>
      </c>
      <c r="B467" s="108" t="s">
        <v>422</v>
      </c>
      <c r="C467" s="108" t="s">
        <v>1018</v>
      </c>
      <c r="D467" s="108" t="s">
        <v>440</v>
      </c>
      <c r="E467" s="108" t="s">
        <v>425</v>
      </c>
      <c r="F467" s="108" t="s">
        <v>426</v>
      </c>
      <c r="G467" s="108" t="s">
        <v>430</v>
      </c>
      <c r="H467" s="108" t="s">
        <v>431</v>
      </c>
      <c r="I467" s="109" t="s">
        <v>1020</v>
      </c>
      <c r="J467" s="110">
        <v>25</v>
      </c>
      <c r="K467" s="110">
        <v>25</v>
      </c>
      <c r="L467" s="110">
        <v>25</v>
      </c>
      <c r="M467" s="110">
        <v>0</v>
      </c>
      <c r="N467" s="110">
        <v>0</v>
      </c>
      <c r="O467" s="110">
        <v>0</v>
      </c>
      <c r="P467" s="110">
        <v>0</v>
      </c>
      <c r="Q467" s="110">
        <v>0</v>
      </c>
      <c r="R467" s="110">
        <v>0</v>
      </c>
      <c r="S467" s="110">
        <v>0</v>
      </c>
      <c r="T467" s="110">
        <v>0</v>
      </c>
      <c r="U467" s="110">
        <v>0</v>
      </c>
      <c r="V467" s="110">
        <v>75</v>
      </c>
      <c r="X467">
        <f>VLOOKUP(A467,'Advance Data'!A105:S472,19,0)</f>
        <v>75</v>
      </c>
    </row>
    <row r="468" spans="1:24" x14ac:dyDescent="0.3">
      <c r="A468" s="108">
        <v>3317</v>
      </c>
      <c r="B468" s="108" t="s">
        <v>422</v>
      </c>
      <c r="C468" s="108" t="s">
        <v>1031</v>
      </c>
      <c r="D468" s="108" t="s">
        <v>440</v>
      </c>
      <c r="E468" s="108" t="s">
        <v>425</v>
      </c>
      <c r="F468" s="108" t="s">
        <v>426</v>
      </c>
      <c r="G468" s="108" t="s">
        <v>430</v>
      </c>
      <c r="H468" s="108" t="s">
        <v>431</v>
      </c>
      <c r="I468" s="109" t="s">
        <v>1033</v>
      </c>
      <c r="J468" s="110">
        <v>50</v>
      </c>
      <c r="K468" s="110">
        <v>50</v>
      </c>
      <c r="L468" s="110">
        <v>50</v>
      </c>
      <c r="M468" s="110">
        <v>0</v>
      </c>
      <c r="N468" s="110">
        <v>0</v>
      </c>
      <c r="O468" s="110">
        <v>0</v>
      </c>
      <c r="P468" s="110">
        <v>0</v>
      </c>
      <c r="Q468" s="110">
        <v>0</v>
      </c>
      <c r="R468" s="110">
        <v>0</v>
      </c>
      <c r="S468" s="110">
        <v>0</v>
      </c>
      <c r="T468" s="110">
        <v>0</v>
      </c>
      <c r="U468" s="110">
        <v>0</v>
      </c>
      <c r="V468" s="110">
        <v>150</v>
      </c>
      <c r="X468">
        <f>VLOOKUP(A468,'Advance Data'!A106:S473,19,0)</f>
        <v>150</v>
      </c>
    </row>
    <row r="469" spans="1:24" x14ac:dyDescent="0.3">
      <c r="A469" s="108">
        <v>3318</v>
      </c>
      <c r="B469" s="108" t="s">
        <v>422</v>
      </c>
      <c r="C469" s="108" t="s">
        <v>1034</v>
      </c>
      <c r="D469" s="108" t="s">
        <v>440</v>
      </c>
      <c r="E469" s="108" t="s">
        <v>425</v>
      </c>
      <c r="F469" s="108" t="s">
        <v>426</v>
      </c>
      <c r="G469" s="108" t="s">
        <v>430</v>
      </c>
      <c r="H469" s="108" t="s">
        <v>431</v>
      </c>
      <c r="I469" s="109" t="s">
        <v>1036</v>
      </c>
      <c r="J469" s="110">
        <v>50</v>
      </c>
      <c r="K469" s="110">
        <v>50</v>
      </c>
      <c r="L469" s="110">
        <v>50</v>
      </c>
      <c r="M469" s="110">
        <v>0</v>
      </c>
      <c r="N469" s="110">
        <v>0</v>
      </c>
      <c r="O469" s="110">
        <v>0</v>
      </c>
      <c r="P469" s="110">
        <v>0</v>
      </c>
      <c r="Q469" s="110">
        <v>0</v>
      </c>
      <c r="R469" s="110">
        <v>0</v>
      </c>
      <c r="S469" s="110">
        <v>0</v>
      </c>
      <c r="T469" s="110">
        <v>0</v>
      </c>
      <c r="U469" s="110">
        <v>0</v>
      </c>
      <c r="V469" s="110">
        <v>150</v>
      </c>
      <c r="X469">
        <f>VLOOKUP(A469,'Advance Data'!A107:S474,19,0)</f>
        <v>150</v>
      </c>
    </row>
    <row r="470" spans="1:24" x14ac:dyDescent="0.3">
      <c r="A470" s="108">
        <v>3323</v>
      </c>
      <c r="B470" s="108" t="s">
        <v>422</v>
      </c>
      <c r="C470" s="108" t="s">
        <v>1041</v>
      </c>
      <c r="D470" s="108" t="s">
        <v>434</v>
      </c>
      <c r="E470" s="108" t="s">
        <v>425</v>
      </c>
      <c r="F470" s="108" t="s">
        <v>426</v>
      </c>
      <c r="G470" s="108" t="s">
        <v>430</v>
      </c>
      <c r="H470" s="108" t="s">
        <v>431</v>
      </c>
      <c r="I470" s="109" t="s">
        <v>1043</v>
      </c>
      <c r="J470" s="110">
        <v>50</v>
      </c>
      <c r="K470" s="110">
        <v>50</v>
      </c>
      <c r="L470" s="110">
        <v>50</v>
      </c>
      <c r="M470" s="110">
        <v>0</v>
      </c>
      <c r="N470" s="110">
        <v>0</v>
      </c>
      <c r="O470" s="110">
        <v>0</v>
      </c>
      <c r="P470" s="110">
        <v>0</v>
      </c>
      <c r="Q470" s="110">
        <v>0</v>
      </c>
      <c r="R470" s="110">
        <v>0</v>
      </c>
      <c r="S470" s="110">
        <v>0</v>
      </c>
      <c r="T470" s="110">
        <v>0</v>
      </c>
      <c r="U470" s="110">
        <v>0</v>
      </c>
      <c r="V470" s="110">
        <v>150</v>
      </c>
      <c r="X470">
        <f>VLOOKUP(A470,'Advance Data'!A108:S475,19,0)</f>
        <v>150</v>
      </c>
    </row>
    <row r="471" spans="1:24" x14ac:dyDescent="0.3">
      <c r="A471" s="108">
        <v>3328</v>
      </c>
      <c r="B471" s="108" t="s">
        <v>422</v>
      </c>
      <c r="C471" s="108" t="s">
        <v>1046</v>
      </c>
      <c r="D471" s="108" t="s">
        <v>424</v>
      </c>
      <c r="E471" s="108" t="s">
        <v>425</v>
      </c>
      <c r="F471" s="108" t="s">
        <v>426</v>
      </c>
      <c r="G471" s="108" t="s">
        <v>430</v>
      </c>
      <c r="H471" s="108" t="s">
        <v>431</v>
      </c>
      <c r="I471" s="109" t="s">
        <v>1048</v>
      </c>
      <c r="J471" s="110">
        <v>50</v>
      </c>
      <c r="K471" s="110">
        <v>50</v>
      </c>
      <c r="L471" s="110">
        <v>50</v>
      </c>
      <c r="M471" s="110">
        <v>0</v>
      </c>
      <c r="N471" s="110">
        <v>0</v>
      </c>
      <c r="O471" s="110">
        <v>0</v>
      </c>
      <c r="P471" s="110">
        <v>0</v>
      </c>
      <c r="Q471" s="110">
        <v>0</v>
      </c>
      <c r="R471" s="110">
        <v>0</v>
      </c>
      <c r="S471" s="110">
        <v>0</v>
      </c>
      <c r="T471" s="110">
        <v>0</v>
      </c>
      <c r="U471" s="110">
        <v>0</v>
      </c>
      <c r="V471" s="110">
        <v>150</v>
      </c>
      <c r="X471">
        <f>VLOOKUP(A471,'Advance Data'!A109:S476,19,0)</f>
        <v>150</v>
      </c>
    </row>
    <row r="472" spans="1:24" x14ac:dyDescent="0.3">
      <c r="A472" s="108">
        <v>3329</v>
      </c>
      <c r="B472" s="108" t="s">
        <v>422</v>
      </c>
      <c r="C472" s="108" t="s">
        <v>1049</v>
      </c>
      <c r="D472" s="108" t="s">
        <v>424</v>
      </c>
      <c r="E472" s="108" t="s">
        <v>425</v>
      </c>
      <c r="F472" s="108" t="s">
        <v>426</v>
      </c>
      <c r="G472" s="108" t="s">
        <v>430</v>
      </c>
      <c r="H472" s="108" t="s">
        <v>431</v>
      </c>
      <c r="I472" s="109" t="s">
        <v>1051</v>
      </c>
      <c r="J472" s="110">
        <v>50</v>
      </c>
      <c r="K472" s="110">
        <v>50</v>
      </c>
      <c r="L472" s="110">
        <v>50</v>
      </c>
      <c r="M472" s="110">
        <v>0</v>
      </c>
      <c r="N472" s="110">
        <v>0</v>
      </c>
      <c r="O472" s="110">
        <v>0</v>
      </c>
      <c r="P472" s="110">
        <v>0</v>
      </c>
      <c r="Q472" s="110">
        <v>0</v>
      </c>
      <c r="R472" s="110">
        <v>0</v>
      </c>
      <c r="S472" s="110">
        <v>0</v>
      </c>
      <c r="T472" s="110">
        <v>0</v>
      </c>
      <c r="U472" s="110">
        <v>0</v>
      </c>
      <c r="V472" s="110">
        <v>150</v>
      </c>
      <c r="X472">
        <f>VLOOKUP(A472,'Advance Data'!A110:S477,19,0)</f>
        <v>150</v>
      </c>
    </row>
    <row r="473" spans="1:24" x14ac:dyDescent="0.3">
      <c r="A473" s="108">
        <v>3338</v>
      </c>
      <c r="B473" s="108" t="s">
        <v>422</v>
      </c>
      <c r="C473" s="108" t="s">
        <v>1058</v>
      </c>
      <c r="D473" s="108" t="s">
        <v>424</v>
      </c>
      <c r="E473" s="108" t="s">
        <v>425</v>
      </c>
      <c r="F473" s="108" t="s">
        <v>426</v>
      </c>
      <c r="G473" s="108" t="s">
        <v>430</v>
      </c>
      <c r="H473" s="108" t="s">
        <v>431</v>
      </c>
      <c r="I473" s="109" t="s">
        <v>1060</v>
      </c>
      <c r="J473" s="110">
        <v>25</v>
      </c>
      <c r="K473" s="110">
        <v>25</v>
      </c>
      <c r="L473" s="110">
        <v>25</v>
      </c>
      <c r="M473" s="110">
        <v>0</v>
      </c>
      <c r="N473" s="110">
        <v>0</v>
      </c>
      <c r="O473" s="110">
        <v>0</v>
      </c>
      <c r="P473" s="110">
        <v>0</v>
      </c>
      <c r="Q473" s="110">
        <v>0</v>
      </c>
      <c r="R473" s="110">
        <v>0</v>
      </c>
      <c r="S473" s="110">
        <v>0</v>
      </c>
      <c r="T473" s="110">
        <v>0</v>
      </c>
      <c r="U473" s="110">
        <v>0</v>
      </c>
      <c r="V473" s="110">
        <v>75</v>
      </c>
      <c r="X473">
        <f>VLOOKUP(A473,'Advance Data'!A111:S478,19,0)</f>
        <v>75</v>
      </c>
    </row>
    <row r="474" spans="1:24" x14ac:dyDescent="0.3">
      <c r="A474" s="108">
        <v>3340</v>
      </c>
      <c r="B474" s="108" t="s">
        <v>422</v>
      </c>
      <c r="C474" s="108" t="s">
        <v>1063</v>
      </c>
      <c r="D474" s="108" t="s">
        <v>434</v>
      </c>
      <c r="E474" s="108" t="s">
        <v>425</v>
      </c>
      <c r="F474" s="108" t="s">
        <v>426</v>
      </c>
      <c r="G474" s="108" t="s">
        <v>430</v>
      </c>
      <c r="H474" s="108" t="s">
        <v>431</v>
      </c>
      <c r="I474" s="109" t="s">
        <v>1065</v>
      </c>
      <c r="J474" s="110">
        <v>375</v>
      </c>
      <c r="K474" s="110">
        <v>375</v>
      </c>
      <c r="L474" s="110">
        <v>375</v>
      </c>
      <c r="M474" s="110">
        <v>0</v>
      </c>
      <c r="N474" s="110">
        <v>0</v>
      </c>
      <c r="O474" s="110">
        <v>0</v>
      </c>
      <c r="P474" s="110">
        <v>0</v>
      </c>
      <c r="Q474" s="110">
        <v>0</v>
      </c>
      <c r="R474" s="110">
        <v>0</v>
      </c>
      <c r="S474" s="110">
        <v>0</v>
      </c>
      <c r="T474" s="110">
        <v>0</v>
      </c>
      <c r="U474" s="110">
        <v>0</v>
      </c>
      <c r="V474" s="110">
        <v>1125</v>
      </c>
      <c r="X474">
        <f>VLOOKUP(A474,'Advance Data'!A112:S479,19,0)</f>
        <v>1125</v>
      </c>
    </row>
    <row r="475" spans="1:24" x14ac:dyDescent="0.3">
      <c r="A475" s="108">
        <v>3346</v>
      </c>
      <c r="B475" s="108" t="s">
        <v>422</v>
      </c>
      <c r="C475" s="108" t="s">
        <v>1068</v>
      </c>
      <c r="D475" s="108" t="s">
        <v>434</v>
      </c>
      <c r="E475" s="108" t="s">
        <v>425</v>
      </c>
      <c r="F475" s="108" t="s">
        <v>426</v>
      </c>
      <c r="G475" s="108" t="s">
        <v>430</v>
      </c>
      <c r="H475" s="108" t="s">
        <v>431</v>
      </c>
      <c r="I475" s="109" t="s">
        <v>1070</v>
      </c>
      <c r="J475" s="110">
        <v>25</v>
      </c>
      <c r="K475" s="110">
        <v>25</v>
      </c>
      <c r="L475" s="110">
        <v>25</v>
      </c>
      <c r="M475" s="110">
        <v>0</v>
      </c>
      <c r="N475" s="110">
        <v>0</v>
      </c>
      <c r="O475" s="110">
        <v>0</v>
      </c>
      <c r="P475" s="110">
        <v>0</v>
      </c>
      <c r="Q475" s="110">
        <v>0</v>
      </c>
      <c r="R475" s="110">
        <v>0</v>
      </c>
      <c r="S475" s="110">
        <v>0</v>
      </c>
      <c r="T475" s="110">
        <v>0</v>
      </c>
      <c r="U475" s="110">
        <v>0</v>
      </c>
      <c r="V475" s="110">
        <v>75</v>
      </c>
      <c r="X475">
        <f>VLOOKUP(A475,'Advance Data'!A113:S480,19,0)</f>
        <v>75</v>
      </c>
    </row>
    <row r="476" spans="1:24" x14ac:dyDescent="0.3">
      <c r="A476" s="108">
        <v>3353</v>
      </c>
      <c r="B476" s="108" t="s">
        <v>422</v>
      </c>
      <c r="C476" s="108" t="s">
        <v>1077</v>
      </c>
      <c r="D476" s="108" t="s">
        <v>424</v>
      </c>
      <c r="E476" s="108" t="s">
        <v>425</v>
      </c>
      <c r="F476" s="108" t="s">
        <v>426</v>
      </c>
      <c r="G476" s="108" t="s">
        <v>430</v>
      </c>
      <c r="H476" s="108" t="s">
        <v>431</v>
      </c>
      <c r="I476" s="109" t="s">
        <v>1079</v>
      </c>
      <c r="J476" s="110">
        <v>25</v>
      </c>
      <c r="K476" s="110">
        <v>25</v>
      </c>
      <c r="L476" s="110">
        <v>25</v>
      </c>
      <c r="M476" s="110">
        <v>0</v>
      </c>
      <c r="N476" s="110">
        <v>0</v>
      </c>
      <c r="O476" s="110">
        <v>0</v>
      </c>
      <c r="P476" s="110">
        <v>0</v>
      </c>
      <c r="Q476" s="110">
        <v>0</v>
      </c>
      <c r="R476" s="110">
        <v>0</v>
      </c>
      <c r="S476" s="110">
        <v>0</v>
      </c>
      <c r="T476" s="110">
        <v>0</v>
      </c>
      <c r="U476" s="110">
        <v>0</v>
      </c>
      <c r="V476" s="110">
        <v>75</v>
      </c>
      <c r="X476">
        <f>VLOOKUP(A476,'Advance Data'!A114:S481,19,0)</f>
        <v>75</v>
      </c>
    </row>
    <row r="477" spans="1:24" x14ac:dyDescent="0.3">
      <c r="A477" s="108">
        <v>3356</v>
      </c>
      <c r="B477" s="108" t="s">
        <v>422</v>
      </c>
      <c r="C477" s="108" t="s">
        <v>1080</v>
      </c>
      <c r="D477" s="108" t="s">
        <v>424</v>
      </c>
      <c r="E477" s="108" t="s">
        <v>425</v>
      </c>
      <c r="F477" s="108" t="s">
        <v>426</v>
      </c>
      <c r="G477" s="108" t="s">
        <v>430</v>
      </c>
      <c r="H477" s="108" t="s">
        <v>431</v>
      </c>
      <c r="I477" s="109" t="s">
        <v>1082</v>
      </c>
      <c r="J477" s="110">
        <v>25</v>
      </c>
      <c r="K477" s="110">
        <v>25</v>
      </c>
      <c r="L477" s="110">
        <v>25</v>
      </c>
      <c r="M477" s="110">
        <v>0</v>
      </c>
      <c r="N477" s="110">
        <v>0</v>
      </c>
      <c r="O477" s="110">
        <v>0</v>
      </c>
      <c r="P477" s="110">
        <v>0</v>
      </c>
      <c r="Q477" s="110">
        <v>0</v>
      </c>
      <c r="R477" s="110">
        <v>0</v>
      </c>
      <c r="S477" s="110">
        <v>0</v>
      </c>
      <c r="T477" s="110">
        <v>0</v>
      </c>
      <c r="U477" s="110">
        <v>0</v>
      </c>
      <c r="V477" s="110">
        <v>75</v>
      </c>
      <c r="X477">
        <f>VLOOKUP(A477,'Advance Data'!A115:S482,19,0)</f>
        <v>75</v>
      </c>
    </row>
    <row r="478" spans="1:24" x14ac:dyDescent="0.3">
      <c r="A478" s="108">
        <v>3358</v>
      </c>
      <c r="B478" s="108" t="s">
        <v>422</v>
      </c>
      <c r="C478" s="108" t="s">
        <v>1083</v>
      </c>
      <c r="D478" s="108" t="s">
        <v>424</v>
      </c>
      <c r="E478" s="108" t="s">
        <v>425</v>
      </c>
      <c r="F478" s="108" t="s">
        <v>426</v>
      </c>
      <c r="G478" s="108" t="s">
        <v>430</v>
      </c>
      <c r="H478" s="108" t="s">
        <v>431</v>
      </c>
      <c r="I478" s="109" t="s">
        <v>1085</v>
      </c>
      <c r="J478" s="110">
        <v>150</v>
      </c>
      <c r="K478" s="110">
        <v>150</v>
      </c>
      <c r="L478" s="110">
        <v>150</v>
      </c>
      <c r="M478" s="110">
        <v>0</v>
      </c>
      <c r="N478" s="110">
        <v>0</v>
      </c>
      <c r="O478" s="110">
        <v>0</v>
      </c>
      <c r="P478" s="110">
        <v>0</v>
      </c>
      <c r="Q478" s="110">
        <v>0</v>
      </c>
      <c r="R478" s="110">
        <v>0</v>
      </c>
      <c r="S478" s="110">
        <v>0</v>
      </c>
      <c r="T478" s="110">
        <v>0</v>
      </c>
      <c r="U478" s="110">
        <v>0</v>
      </c>
      <c r="V478" s="110">
        <v>450</v>
      </c>
      <c r="X478">
        <f>VLOOKUP(A478,'Advance Data'!A116:S483,19,0)</f>
        <v>450</v>
      </c>
    </row>
    <row r="479" spans="1:24" x14ac:dyDescent="0.3">
      <c r="A479" s="108">
        <v>3360</v>
      </c>
      <c r="B479" s="108" t="s">
        <v>422</v>
      </c>
      <c r="C479" s="108" t="s">
        <v>1086</v>
      </c>
      <c r="D479" s="108" t="s">
        <v>424</v>
      </c>
      <c r="E479" s="108" t="s">
        <v>425</v>
      </c>
      <c r="F479" s="108" t="s">
        <v>426</v>
      </c>
      <c r="G479" s="108" t="s">
        <v>430</v>
      </c>
      <c r="H479" s="108" t="s">
        <v>431</v>
      </c>
      <c r="I479" s="109" t="s">
        <v>1088</v>
      </c>
      <c r="J479" s="110">
        <v>25</v>
      </c>
      <c r="K479" s="110">
        <v>25</v>
      </c>
      <c r="L479" s="110">
        <v>25</v>
      </c>
      <c r="M479" s="110">
        <v>0</v>
      </c>
      <c r="N479" s="110">
        <v>0</v>
      </c>
      <c r="O479" s="110">
        <v>0</v>
      </c>
      <c r="P479" s="110">
        <v>0</v>
      </c>
      <c r="Q479" s="110">
        <v>0</v>
      </c>
      <c r="R479" s="110">
        <v>0</v>
      </c>
      <c r="S479" s="110">
        <v>0</v>
      </c>
      <c r="T479" s="110">
        <v>0</v>
      </c>
      <c r="U479" s="110">
        <v>0</v>
      </c>
      <c r="V479" s="110">
        <v>75</v>
      </c>
      <c r="X479">
        <f>VLOOKUP(A479,'Advance Data'!A117:S484,19,0)</f>
        <v>75</v>
      </c>
    </row>
    <row r="480" spans="1:24" x14ac:dyDescent="0.3">
      <c r="A480" s="108">
        <v>3716</v>
      </c>
      <c r="B480" s="108" t="s">
        <v>422</v>
      </c>
      <c r="C480" s="108" t="s">
        <v>1093</v>
      </c>
      <c r="D480" s="108" t="s">
        <v>434</v>
      </c>
      <c r="E480" s="108" t="s">
        <v>425</v>
      </c>
      <c r="F480" s="108" t="s">
        <v>426</v>
      </c>
      <c r="G480" s="108" t="s">
        <v>430</v>
      </c>
      <c r="H480" s="108" t="s">
        <v>431</v>
      </c>
      <c r="I480" s="109" t="s">
        <v>1095</v>
      </c>
      <c r="J480" s="110">
        <v>50</v>
      </c>
      <c r="K480" s="110">
        <v>0</v>
      </c>
      <c r="L480" s="110">
        <v>0</v>
      </c>
      <c r="M480" s="110">
        <v>0</v>
      </c>
      <c r="N480" s="110">
        <v>0</v>
      </c>
      <c r="O480" s="110">
        <v>0</v>
      </c>
      <c r="P480" s="110">
        <v>0</v>
      </c>
      <c r="Q480" s="110">
        <v>0</v>
      </c>
      <c r="R480" s="110">
        <v>0</v>
      </c>
      <c r="S480" s="110">
        <v>0</v>
      </c>
      <c r="T480" s="110">
        <v>0</v>
      </c>
      <c r="U480" s="110">
        <v>0</v>
      </c>
      <c r="V480" s="110">
        <v>50</v>
      </c>
      <c r="X480" t="e">
        <f>VLOOKUP(A480,'Advance Data'!A118:S485,19,0)</f>
        <v>#N/A</v>
      </c>
    </row>
    <row r="481" spans="1:24" x14ac:dyDescent="0.3">
      <c r="A481" s="108">
        <v>3722</v>
      </c>
      <c r="B481" s="108" t="s">
        <v>422</v>
      </c>
      <c r="C481" s="108" t="s">
        <v>1098</v>
      </c>
      <c r="D481" s="108" t="s">
        <v>424</v>
      </c>
      <c r="E481" s="108" t="s">
        <v>425</v>
      </c>
      <c r="F481" s="108" t="s">
        <v>426</v>
      </c>
      <c r="G481" s="108" t="s">
        <v>430</v>
      </c>
      <c r="H481" s="108" t="s">
        <v>431</v>
      </c>
      <c r="I481" s="109" t="s">
        <v>1100</v>
      </c>
      <c r="J481" s="110">
        <v>25</v>
      </c>
      <c r="K481" s="110">
        <v>25</v>
      </c>
      <c r="L481" s="110">
        <v>25</v>
      </c>
      <c r="M481" s="110">
        <v>0</v>
      </c>
      <c r="N481" s="110">
        <v>0</v>
      </c>
      <c r="O481" s="110">
        <v>0</v>
      </c>
      <c r="P481" s="110">
        <v>0</v>
      </c>
      <c r="Q481" s="110">
        <v>0</v>
      </c>
      <c r="R481" s="110">
        <v>0</v>
      </c>
      <c r="S481" s="110">
        <v>0</v>
      </c>
      <c r="T481" s="110">
        <v>0</v>
      </c>
      <c r="U481" s="110">
        <v>0</v>
      </c>
      <c r="V481" s="110">
        <v>75</v>
      </c>
      <c r="X481">
        <f>VLOOKUP(A481,'Advance Data'!A119:S486,19,0)</f>
        <v>75</v>
      </c>
    </row>
    <row r="482" spans="1:24" x14ac:dyDescent="0.3">
      <c r="A482" s="108">
        <v>3749</v>
      </c>
      <c r="B482" s="108" t="s">
        <v>422</v>
      </c>
      <c r="C482" s="108" t="s">
        <v>1105</v>
      </c>
      <c r="D482" s="108" t="s">
        <v>424</v>
      </c>
      <c r="E482" s="108" t="s">
        <v>425</v>
      </c>
      <c r="F482" s="108" t="s">
        <v>426</v>
      </c>
      <c r="G482" s="108" t="s">
        <v>430</v>
      </c>
      <c r="H482" s="108" t="s">
        <v>431</v>
      </c>
      <c r="I482" s="109" t="s">
        <v>1107</v>
      </c>
      <c r="J482" s="110">
        <v>50</v>
      </c>
      <c r="K482" s="110">
        <v>50</v>
      </c>
      <c r="L482" s="110">
        <v>50</v>
      </c>
      <c r="M482" s="110">
        <v>0</v>
      </c>
      <c r="N482" s="110">
        <v>0</v>
      </c>
      <c r="O482" s="110">
        <v>0</v>
      </c>
      <c r="P482" s="110">
        <v>0</v>
      </c>
      <c r="Q482" s="110">
        <v>0</v>
      </c>
      <c r="R482" s="110">
        <v>0</v>
      </c>
      <c r="S482" s="110">
        <v>0</v>
      </c>
      <c r="T482" s="110">
        <v>0</v>
      </c>
      <c r="U482" s="110">
        <v>0</v>
      </c>
      <c r="V482" s="110">
        <v>150</v>
      </c>
      <c r="X482">
        <f>VLOOKUP(A482,'Advance Data'!A120:S487,19,0)</f>
        <v>150</v>
      </c>
    </row>
    <row r="483" spans="1:24" x14ac:dyDescent="0.3">
      <c r="A483" s="108">
        <v>3893</v>
      </c>
      <c r="B483" s="108" t="s">
        <v>422</v>
      </c>
      <c r="C483" s="108" t="s">
        <v>1110</v>
      </c>
      <c r="D483" s="108" t="s">
        <v>434</v>
      </c>
      <c r="E483" s="108" t="s">
        <v>425</v>
      </c>
      <c r="F483" s="108" t="s">
        <v>426</v>
      </c>
      <c r="G483" s="108" t="s">
        <v>430</v>
      </c>
      <c r="H483" s="108" t="s">
        <v>431</v>
      </c>
      <c r="I483" s="109" t="s">
        <v>1112</v>
      </c>
      <c r="J483" s="110">
        <v>250</v>
      </c>
      <c r="K483" s="110">
        <v>250</v>
      </c>
      <c r="L483" s="110">
        <v>250</v>
      </c>
      <c r="M483" s="110">
        <v>0</v>
      </c>
      <c r="N483" s="110">
        <v>0</v>
      </c>
      <c r="O483" s="110">
        <v>0</v>
      </c>
      <c r="P483" s="110">
        <v>0</v>
      </c>
      <c r="Q483" s="110">
        <v>0</v>
      </c>
      <c r="R483" s="110">
        <v>0</v>
      </c>
      <c r="S483" s="110">
        <v>0</v>
      </c>
      <c r="T483" s="110">
        <v>0</v>
      </c>
      <c r="U483" s="110">
        <v>0</v>
      </c>
      <c r="V483" s="110">
        <v>750</v>
      </c>
      <c r="X483">
        <f>VLOOKUP(A483,'Advance Data'!A121:S488,19,0)</f>
        <v>750</v>
      </c>
    </row>
    <row r="484" spans="1:24" x14ac:dyDescent="0.3">
      <c r="A484" s="108">
        <v>3898</v>
      </c>
      <c r="B484" s="108" t="s">
        <v>422</v>
      </c>
      <c r="C484" s="108" t="s">
        <v>1115</v>
      </c>
      <c r="D484" s="108" t="s">
        <v>434</v>
      </c>
      <c r="E484" s="108" t="s">
        <v>425</v>
      </c>
      <c r="F484" s="108" t="s">
        <v>426</v>
      </c>
      <c r="G484" s="108" t="s">
        <v>430</v>
      </c>
      <c r="H484" s="108" t="s">
        <v>431</v>
      </c>
      <c r="I484" s="109" t="s">
        <v>1117</v>
      </c>
      <c r="J484" s="110">
        <v>25</v>
      </c>
      <c r="K484" s="110">
        <v>25</v>
      </c>
      <c r="L484" s="110">
        <v>25</v>
      </c>
      <c r="M484" s="110">
        <v>0</v>
      </c>
      <c r="N484" s="110">
        <v>0</v>
      </c>
      <c r="O484" s="110">
        <v>0</v>
      </c>
      <c r="P484" s="110">
        <v>0</v>
      </c>
      <c r="Q484" s="110">
        <v>0</v>
      </c>
      <c r="R484" s="110">
        <v>0</v>
      </c>
      <c r="S484" s="110">
        <v>0</v>
      </c>
      <c r="T484" s="110">
        <v>0</v>
      </c>
      <c r="U484" s="110">
        <v>0</v>
      </c>
      <c r="V484" s="110">
        <v>75</v>
      </c>
      <c r="X484">
        <f>VLOOKUP(A484,'Advance Data'!A122:S489,19,0)</f>
        <v>75</v>
      </c>
    </row>
    <row r="485" spans="1:24" x14ac:dyDescent="0.3">
      <c r="A485" s="108">
        <v>3904</v>
      </c>
      <c r="B485" s="108" t="s">
        <v>422</v>
      </c>
      <c r="C485" s="108" t="s">
        <v>1120</v>
      </c>
      <c r="D485" s="108" t="s">
        <v>434</v>
      </c>
      <c r="E485" s="108" t="s">
        <v>425</v>
      </c>
      <c r="F485" s="108" t="s">
        <v>426</v>
      </c>
      <c r="G485" s="108" t="s">
        <v>430</v>
      </c>
      <c r="H485" s="108" t="s">
        <v>431</v>
      </c>
      <c r="I485" s="109" t="s">
        <v>1122</v>
      </c>
      <c r="J485" s="110">
        <v>25</v>
      </c>
      <c r="K485" s="110">
        <v>25</v>
      </c>
      <c r="L485" s="110">
        <v>25</v>
      </c>
      <c r="M485" s="110">
        <v>0</v>
      </c>
      <c r="N485" s="110">
        <v>0</v>
      </c>
      <c r="O485" s="110">
        <v>0</v>
      </c>
      <c r="P485" s="110">
        <v>0</v>
      </c>
      <c r="Q485" s="110">
        <v>0</v>
      </c>
      <c r="R485" s="110">
        <v>0</v>
      </c>
      <c r="S485" s="110">
        <v>0</v>
      </c>
      <c r="T485" s="110">
        <v>0</v>
      </c>
      <c r="U485" s="110">
        <v>0</v>
      </c>
      <c r="V485" s="110">
        <v>75</v>
      </c>
      <c r="X485">
        <f>VLOOKUP(A485,'Advance Data'!A123:S490,19,0)</f>
        <v>75</v>
      </c>
    </row>
    <row r="486" spans="1:24" x14ac:dyDescent="0.3">
      <c r="A486" s="108">
        <v>3906</v>
      </c>
      <c r="B486" s="108" t="s">
        <v>422</v>
      </c>
      <c r="C486" s="108" t="s">
        <v>1123</v>
      </c>
      <c r="D486" s="108" t="s">
        <v>434</v>
      </c>
      <c r="E486" s="108" t="s">
        <v>425</v>
      </c>
      <c r="F486" s="108" t="s">
        <v>426</v>
      </c>
      <c r="G486" s="108" t="s">
        <v>430</v>
      </c>
      <c r="H486" s="108" t="s">
        <v>431</v>
      </c>
      <c r="I486" s="109" t="s">
        <v>1125</v>
      </c>
      <c r="J486" s="110">
        <v>50</v>
      </c>
      <c r="K486" s="110">
        <v>50</v>
      </c>
      <c r="L486" s="110">
        <v>50</v>
      </c>
      <c r="M486" s="110">
        <v>0</v>
      </c>
      <c r="N486" s="110">
        <v>0</v>
      </c>
      <c r="O486" s="110">
        <v>0</v>
      </c>
      <c r="P486" s="110">
        <v>0</v>
      </c>
      <c r="Q486" s="110">
        <v>0</v>
      </c>
      <c r="R486" s="110">
        <v>0</v>
      </c>
      <c r="S486" s="110">
        <v>0</v>
      </c>
      <c r="T486" s="110">
        <v>0</v>
      </c>
      <c r="U486" s="110">
        <v>0</v>
      </c>
      <c r="V486" s="110">
        <v>150</v>
      </c>
      <c r="X486">
        <f>VLOOKUP(A486,'Advance Data'!A124:S491,19,0)</f>
        <v>150</v>
      </c>
    </row>
    <row r="487" spans="1:24" x14ac:dyDescent="0.3">
      <c r="A487" s="108">
        <v>3909</v>
      </c>
      <c r="B487" s="108" t="s">
        <v>422</v>
      </c>
      <c r="C487" s="108" t="s">
        <v>1128</v>
      </c>
      <c r="D487" s="108" t="s">
        <v>434</v>
      </c>
      <c r="E487" s="108" t="s">
        <v>425</v>
      </c>
      <c r="F487" s="108" t="s">
        <v>426</v>
      </c>
      <c r="G487" s="108" t="s">
        <v>430</v>
      </c>
      <c r="H487" s="108" t="s">
        <v>431</v>
      </c>
      <c r="I487" s="109" t="s">
        <v>1130</v>
      </c>
      <c r="J487" s="110">
        <v>250</v>
      </c>
      <c r="K487" s="110">
        <v>250</v>
      </c>
      <c r="L487" s="110">
        <v>250</v>
      </c>
      <c r="M487" s="110">
        <v>0</v>
      </c>
      <c r="N487" s="110">
        <v>0</v>
      </c>
      <c r="O487" s="110">
        <v>0</v>
      </c>
      <c r="P487" s="110">
        <v>0</v>
      </c>
      <c r="Q487" s="110">
        <v>0</v>
      </c>
      <c r="R487" s="110">
        <v>0</v>
      </c>
      <c r="S487" s="110">
        <v>0</v>
      </c>
      <c r="T487" s="110">
        <v>0</v>
      </c>
      <c r="U487" s="110">
        <v>0</v>
      </c>
      <c r="V487" s="110">
        <v>750</v>
      </c>
      <c r="X487">
        <f>VLOOKUP(A487,'Advance Data'!A125:S492,19,0)</f>
        <v>750</v>
      </c>
    </row>
    <row r="488" spans="1:24" x14ac:dyDescent="0.3">
      <c r="A488" s="108">
        <v>3911</v>
      </c>
      <c r="B488" s="108" t="s">
        <v>422</v>
      </c>
      <c r="C488" s="108" t="s">
        <v>1133</v>
      </c>
      <c r="D488" s="108" t="s">
        <v>424</v>
      </c>
      <c r="E488" s="108" t="s">
        <v>425</v>
      </c>
      <c r="F488" s="108" t="s">
        <v>426</v>
      </c>
      <c r="G488" s="108" t="s">
        <v>430</v>
      </c>
      <c r="H488" s="108" t="s">
        <v>431</v>
      </c>
      <c r="I488" s="109" t="s">
        <v>1135</v>
      </c>
      <c r="J488" s="110">
        <v>75</v>
      </c>
      <c r="K488" s="110">
        <v>75</v>
      </c>
      <c r="L488" s="110">
        <v>75</v>
      </c>
      <c r="M488" s="110">
        <v>0</v>
      </c>
      <c r="N488" s="110">
        <v>0</v>
      </c>
      <c r="O488" s="110">
        <v>0</v>
      </c>
      <c r="P488" s="110">
        <v>0</v>
      </c>
      <c r="Q488" s="110">
        <v>0</v>
      </c>
      <c r="R488" s="110">
        <v>0</v>
      </c>
      <c r="S488" s="110">
        <v>0</v>
      </c>
      <c r="T488" s="110">
        <v>0</v>
      </c>
      <c r="U488" s="110">
        <v>0</v>
      </c>
      <c r="V488" s="110">
        <v>225</v>
      </c>
      <c r="X488">
        <f>VLOOKUP(A488,'Advance Data'!A126:S493,19,0)</f>
        <v>225</v>
      </c>
    </row>
    <row r="489" spans="1:24" x14ac:dyDescent="0.3">
      <c r="A489" s="108">
        <v>3916</v>
      </c>
      <c r="B489" s="108" t="s">
        <v>422</v>
      </c>
      <c r="C489" s="108" t="s">
        <v>1138</v>
      </c>
      <c r="D489" s="108" t="s">
        <v>424</v>
      </c>
      <c r="E489" s="108" t="s">
        <v>425</v>
      </c>
      <c r="F489" s="108" t="s">
        <v>426</v>
      </c>
      <c r="G489" s="108" t="s">
        <v>430</v>
      </c>
      <c r="H489" s="108" t="s">
        <v>431</v>
      </c>
      <c r="I489" s="109" t="s">
        <v>1140</v>
      </c>
      <c r="J489" s="110">
        <v>75</v>
      </c>
      <c r="K489" s="110">
        <v>75</v>
      </c>
      <c r="L489" s="110">
        <v>75</v>
      </c>
      <c r="M489" s="110">
        <v>0</v>
      </c>
      <c r="N489" s="110">
        <v>0</v>
      </c>
      <c r="O489" s="110">
        <v>0</v>
      </c>
      <c r="P489" s="110">
        <v>0</v>
      </c>
      <c r="Q489" s="110">
        <v>0</v>
      </c>
      <c r="R489" s="110">
        <v>0</v>
      </c>
      <c r="S489" s="110">
        <v>0</v>
      </c>
      <c r="T489" s="110">
        <v>0</v>
      </c>
      <c r="U489" s="110">
        <v>0</v>
      </c>
      <c r="V489" s="110">
        <v>225</v>
      </c>
      <c r="X489">
        <f>VLOOKUP(A489,'Advance Data'!A127:S494,19,0)</f>
        <v>225</v>
      </c>
    </row>
    <row r="490" spans="1:24" x14ac:dyDescent="0.3">
      <c r="A490" s="108">
        <v>3917</v>
      </c>
      <c r="B490" s="108" t="s">
        <v>422</v>
      </c>
      <c r="C490" s="108" t="s">
        <v>1141</v>
      </c>
      <c r="D490" s="108" t="s">
        <v>424</v>
      </c>
      <c r="E490" s="108" t="s">
        <v>425</v>
      </c>
      <c r="F490" s="108" t="s">
        <v>426</v>
      </c>
      <c r="G490" s="108" t="s">
        <v>430</v>
      </c>
      <c r="H490" s="108" t="s">
        <v>431</v>
      </c>
      <c r="I490" s="109" t="s">
        <v>1143</v>
      </c>
      <c r="J490" s="110">
        <v>50</v>
      </c>
      <c r="K490" s="110">
        <v>50</v>
      </c>
      <c r="L490" s="110">
        <v>50</v>
      </c>
      <c r="M490" s="110">
        <v>0</v>
      </c>
      <c r="N490" s="110">
        <v>0</v>
      </c>
      <c r="O490" s="110">
        <v>0</v>
      </c>
      <c r="P490" s="110">
        <v>0</v>
      </c>
      <c r="Q490" s="110">
        <v>0</v>
      </c>
      <c r="R490" s="110">
        <v>0</v>
      </c>
      <c r="S490" s="110">
        <v>0</v>
      </c>
      <c r="T490" s="110">
        <v>0</v>
      </c>
      <c r="U490" s="110">
        <v>0</v>
      </c>
      <c r="V490" s="110">
        <v>150</v>
      </c>
      <c r="X490">
        <f>VLOOKUP(A490,'Advance Data'!A128:S495,19,0)</f>
        <v>150</v>
      </c>
    </row>
    <row r="491" spans="1:24" x14ac:dyDescent="0.3">
      <c r="A491" s="108">
        <v>3919</v>
      </c>
      <c r="B491" s="108" t="s">
        <v>422</v>
      </c>
      <c r="C491" s="108" t="s">
        <v>1146</v>
      </c>
      <c r="D491" s="108" t="s">
        <v>440</v>
      </c>
      <c r="E491" s="108" t="s">
        <v>425</v>
      </c>
      <c r="F491" s="108" t="s">
        <v>426</v>
      </c>
      <c r="G491" s="108" t="s">
        <v>430</v>
      </c>
      <c r="H491" s="108" t="s">
        <v>431</v>
      </c>
      <c r="I491" s="109" t="s">
        <v>1148</v>
      </c>
      <c r="J491" s="110">
        <v>25</v>
      </c>
      <c r="K491" s="110">
        <v>25</v>
      </c>
      <c r="L491" s="110">
        <v>25</v>
      </c>
      <c r="M491" s="110">
        <v>0</v>
      </c>
      <c r="N491" s="110">
        <v>0</v>
      </c>
      <c r="O491" s="110">
        <v>0</v>
      </c>
      <c r="P491" s="110">
        <v>0</v>
      </c>
      <c r="Q491" s="110">
        <v>0</v>
      </c>
      <c r="R491" s="110">
        <v>0</v>
      </c>
      <c r="S491" s="110">
        <v>0</v>
      </c>
      <c r="T491" s="110">
        <v>0</v>
      </c>
      <c r="U491" s="110">
        <v>0</v>
      </c>
      <c r="V491" s="110">
        <v>75</v>
      </c>
      <c r="X491">
        <f>VLOOKUP(A491,'Advance Data'!A129:S496,19,0)</f>
        <v>75</v>
      </c>
    </row>
    <row r="492" spans="1:24" x14ac:dyDescent="0.3">
      <c r="A492" s="108">
        <v>3920</v>
      </c>
      <c r="B492" s="108" t="s">
        <v>422</v>
      </c>
      <c r="C492" s="108" t="s">
        <v>1149</v>
      </c>
      <c r="D492" s="108" t="s">
        <v>434</v>
      </c>
      <c r="E492" s="108" t="s">
        <v>425</v>
      </c>
      <c r="F492" s="108" t="s">
        <v>426</v>
      </c>
      <c r="G492" s="108" t="s">
        <v>430</v>
      </c>
      <c r="H492" s="108" t="s">
        <v>431</v>
      </c>
      <c r="I492" s="109" t="s">
        <v>1151</v>
      </c>
      <c r="J492" s="110">
        <v>25</v>
      </c>
      <c r="K492" s="110">
        <v>25</v>
      </c>
      <c r="L492" s="110">
        <v>25</v>
      </c>
      <c r="M492" s="110">
        <v>0</v>
      </c>
      <c r="N492" s="110">
        <v>0</v>
      </c>
      <c r="O492" s="110">
        <v>0</v>
      </c>
      <c r="P492" s="110">
        <v>0</v>
      </c>
      <c r="Q492" s="110">
        <v>0</v>
      </c>
      <c r="R492" s="110">
        <v>0</v>
      </c>
      <c r="S492" s="110">
        <v>0</v>
      </c>
      <c r="T492" s="110">
        <v>0</v>
      </c>
      <c r="U492" s="110">
        <v>0</v>
      </c>
      <c r="V492" s="110">
        <v>75</v>
      </c>
      <c r="X492">
        <f>VLOOKUP(A492,'Advance Data'!A130:S497,19,0)</f>
        <v>75</v>
      </c>
    </row>
    <row r="493" spans="1:24" x14ac:dyDescent="0.3">
      <c r="A493" s="108">
        <v>4026</v>
      </c>
      <c r="B493" s="108" t="s">
        <v>422</v>
      </c>
      <c r="C493" s="108" t="s">
        <v>1152</v>
      </c>
      <c r="D493" s="108" t="s">
        <v>440</v>
      </c>
      <c r="E493" s="108" t="s">
        <v>425</v>
      </c>
      <c r="F493" s="108" t="s">
        <v>426</v>
      </c>
      <c r="G493" s="108" t="s">
        <v>430</v>
      </c>
      <c r="H493" s="108" t="s">
        <v>431</v>
      </c>
      <c r="I493" s="109" t="s">
        <v>1154</v>
      </c>
      <c r="J493" s="110">
        <v>75</v>
      </c>
      <c r="K493" s="110">
        <v>75</v>
      </c>
      <c r="L493" s="110">
        <v>75</v>
      </c>
      <c r="M493" s="110">
        <v>0</v>
      </c>
      <c r="N493" s="110">
        <v>0</v>
      </c>
      <c r="O493" s="110">
        <v>0</v>
      </c>
      <c r="P493" s="110">
        <v>0</v>
      </c>
      <c r="Q493" s="110">
        <v>0</v>
      </c>
      <c r="R493" s="110">
        <v>0</v>
      </c>
      <c r="S493" s="110">
        <v>0</v>
      </c>
      <c r="T493" s="110">
        <v>0</v>
      </c>
      <c r="U493" s="110">
        <v>0</v>
      </c>
      <c r="V493" s="110">
        <v>225</v>
      </c>
      <c r="X493">
        <f>VLOOKUP(A493,'Advance Data'!A131:S498,19,0)</f>
        <v>225</v>
      </c>
    </row>
    <row r="494" spans="1:24" x14ac:dyDescent="0.3">
      <c r="A494" s="108">
        <v>4040</v>
      </c>
      <c r="B494" s="108" t="s">
        <v>422</v>
      </c>
      <c r="C494" s="108" t="s">
        <v>1155</v>
      </c>
      <c r="D494" s="108" t="s">
        <v>440</v>
      </c>
      <c r="E494" s="108" t="s">
        <v>425</v>
      </c>
      <c r="F494" s="108" t="s">
        <v>426</v>
      </c>
      <c r="G494" s="108" t="s">
        <v>430</v>
      </c>
      <c r="H494" s="108" t="s">
        <v>431</v>
      </c>
      <c r="I494" s="109" t="s">
        <v>1157</v>
      </c>
      <c r="J494" s="110">
        <v>25</v>
      </c>
      <c r="K494" s="110">
        <v>25</v>
      </c>
      <c r="L494" s="110">
        <v>25</v>
      </c>
      <c r="M494" s="110">
        <v>0</v>
      </c>
      <c r="N494" s="110">
        <v>0</v>
      </c>
      <c r="O494" s="110">
        <v>0</v>
      </c>
      <c r="P494" s="110">
        <v>0</v>
      </c>
      <c r="Q494" s="110">
        <v>0</v>
      </c>
      <c r="R494" s="110">
        <v>0</v>
      </c>
      <c r="S494" s="110">
        <v>0</v>
      </c>
      <c r="T494" s="110">
        <v>0</v>
      </c>
      <c r="U494" s="110">
        <v>0</v>
      </c>
      <c r="V494" s="110">
        <v>75</v>
      </c>
      <c r="X494">
        <f>VLOOKUP(A494,'Advance Data'!A132:S499,19,0)</f>
        <v>75</v>
      </c>
    </row>
    <row r="495" spans="1:24" x14ac:dyDescent="0.3">
      <c r="A495" s="108">
        <v>4043</v>
      </c>
      <c r="B495" s="108" t="s">
        <v>422</v>
      </c>
      <c r="C495" s="108" t="s">
        <v>1158</v>
      </c>
      <c r="D495" s="108" t="s">
        <v>440</v>
      </c>
      <c r="E495" s="108" t="s">
        <v>425</v>
      </c>
      <c r="F495" s="108" t="s">
        <v>426</v>
      </c>
      <c r="G495" s="108" t="s">
        <v>430</v>
      </c>
      <c r="H495" s="108" t="s">
        <v>431</v>
      </c>
      <c r="I495" s="109" t="s">
        <v>1160</v>
      </c>
      <c r="J495" s="110">
        <v>25</v>
      </c>
      <c r="K495" s="110">
        <v>25</v>
      </c>
      <c r="L495" s="110">
        <v>25</v>
      </c>
      <c r="M495" s="110">
        <v>0</v>
      </c>
      <c r="N495" s="110">
        <v>0</v>
      </c>
      <c r="O495" s="110">
        <v>0</v>
      </c>
      <c r="P495" s="110">
        <v>0</v>
      </c>
      <c r="Q495" s="110">
        <v>0</v>
      </c>
      <c r="R495" s="110">
        <v>0</v>
      </c>
      <c r="S495" s="110">
        <v>0</v>
      </c>
      <c r="T495" s="110">
        <v>0</v>
      </c>
      <c r="U495" s="110">
        <v>0</v>
      </c>
      <c r="V495" s="110">
        <v>75</v>
      </c>
      <c r="X495">
        <f>VLOOKUP(A495,'Advance Data'!A133:S500,19,0)</f>
        <v>75</v>
      </c>
    </row>
    <row r="496" spans="1:24" x14ac:dyDescent="0.3">
      <c r="A496" s="108">
        <v>4045</v>
      </c>
      <c r="B496" s="108" t="s">
        <v>422</v>
      </c>
      <c r="C496" s="108" t="s">
        <v>1161</v>
      </c>
      <c r="D496" s="108" t="s">
        <v>440</v>
      </c>
      <c r="E496" s="108" t="s">
        <v>425</v>
      </c>
      <c r="F496" s="108" t="s">
        <v>426</v>
      </c>
      <c r="G496" s="108" t="s">
        <v>430</v>
      </c>
      <c r="H496" s="108" t="s">
        <v>431</v>
      </c>
      <c r="I496" s="109" t="s">
        <v>1163</v>
      </c>
      <c r="J496" s="110">
        <v>50</v>
      </c>
      <c r="K496" s="110">
        <v>50</v>
      </c>
      <c r="L496" s="110">
        <v>50</v>
      </c>
      <c r="M496" s="110">
        <v>0</v>
      </c>
      <c r="N496" s="110">
        <v>0</v>
      </c>
      <c r="O496" s="110">
        <v>0</v>
      </c>
      <c r="P496" s="110">
        <v>0</v>
      </c>
      <c r="Q496" s="110">
        <v>0</v>
      </c>
      <c r="R496" s="110">
        <v>0</v>
      </c>
      <c r="S496" s="110">
        <v>0</v>
      </c>
      <c r="T496" s="110">
        <v>0</v>
      </c>
      <c r="U496" s="110">
        <v>0</v>
      </c>
      <c r="V496" s="110">
        <v>150</v>
      </c>
      <c r="X496">
        <f>VLOOKUP(A496,'Advance Data'!A134:S501,19,0)</f>
        <v>150</v>
      </c>
    </row>
    <row r="497" spans="1:24" x14ac:dyDescent="0.3">
      <c r="A497" s="108">
        <v>4065</v>
      </c>
      <c r="B497" s="108" t="s">
        <v>422</v>
      </c>
      <c r="C497" s="108" t="s">
        <v>1164</v>
      </c>
      <c r="D497" s="108" t="s">
        <v>440</v>
      </c>
      <c r="E497" s="108" t="s">
        <v>425</v>
      </c>
      <c r="F497" s="108" t="s">
        <v>426</v>
      </c>
      <c r="G497" s="108" t="s">
        <v>430</v>
      </c>
      <c r="H497" s="108" t="s">
        <v>431</v>
      </c>
      <c r="I497" s="109" t="s">
        <v>1166</v>
      </c>
      <c r="J497" s="110">
        <v>25</v>
      </c>
      <c r="K497" s="110">
        <v>25</v>
      </c>
      <c r="L497" s="110">
        <v>25</v>
      </c>
      <c r="M497" s="110">
        <v>0</v>
      </c>
      <c r="N497" s="110">
        <v>0</v>
      </c>
      <c r="O497" s="110">
        <v>0</v>
      </c>
      <c r="P497" s="110">
        <v>0</v>
      </c>
      <c r="Q497" s="110">
        <v>0</v>
      </c>
      <c r="R497" s="110">
        <v>0</v>
      </c>
      <c r="S497" s="110">
        <v>0</v>
      </c>
      <c r="T497" s="110">
        <v>0</v>
      </c>
      <c r="U497" s="110">
        <v>0</v>
      </c>
      <c r="V497" s="110">
        <v>75</v>
      </c>
      <c r="X497">
        <f>VLOOKUP(A497,'Advance Data'!A135:S502,19,0)</f>
        <v>75</v>
      </c>
    </row>
    <row r="498" spans="1:24" x14ac:dyDescent="0.3">
      <c r="A498" s="108">
        <v>4091</v>
      </c>
      <c r="B498" s="108" t="s">
        <v>422</v>
      </c>
      <c r="C498" s="108" t="s">
        <v>1167</v>
      </c>
      <c r="D498" s="108" t="s">
        <v>424</v>
      </c>
      <c r="E498" s="108" t="s">
        <v>425</v>
      </c>
      <c r="F498" s="108" t="s">
        <v>426</v>
      </c>
      <c r="G498" s="108" t="s">
        <v>430</v>
      </c>
      <c r="H498" s="108" t="s">
        <v>431</v>
      </c>
      <c r="I498" s="109" t="s">
        <v>1169</v>
      </c>
      <c r="J498" s="110">
        <v>50</v>
      </c>
      <c r="K498" s="110">
        <v>50</v>
      </c>
      <c r="L498" s="110">
        <v>50</v>
      </c>
      <c r="M498" s="110">
        <v>0</v>
      </c>
      <c r="N498" s="110">
        <v>0</v>
      </c>
      <c r="O498" s="110">
        <v>0</v>
      </c>
      <c r="P498" s="110">
        <v>0</v>
      </c>
      <c r="Q498" s="110">
        <v>0</v>
      </c>
      <c r="R498" s="110">
        <v>0</v>
      </c>
      <c r="S498" s="110">
        <v>0</v>
      </c>
      <c r="T498" s="110">
        <v>0</v>
      </c>
      <c r="U498" s="110">
        <v>0</v>
      </c>
      <c r="V498" s="110">
        <v>150</v>
      </c>
      <c r="X498">
        <f>VLOOKUP(A498,'Advance Data'!A136:S503,19,0)</f>
        <v>150</v>
      </c>
    </row>
    <row r="499" spans="1:24" x14ac:dyDescent="0.3">
      <c r="A499" s="108">
        <v>4109</v>
      </c>
      <c r="B499" s="108" t="s">
        <v>422</v>
      </c>
      <c r="C499" s="108" t="s">
        <v>1170</v>
      </c>
      <c r="D499" s="108" t="s">
        <v>424</v>
      </c>
      <c r="E499" s="108" t="s">
        <v>425</v>
      </c>
      <c r="F499" s="108" t="s">
        <v>426</v>
      </c>
      <c r="G499" s="108" t="s">
        <v>430</v>
      </c>
      <c r="H499" s="108" t="s">
        <v>431</v>
      </c>
      <c r="I499" s="109" t="s">
        <v>1172</v>
      </c>
      <c r="J499" s="110">
        <v>575</v>
      </c>
      <c r="K499" s="110">
        <v>575</v>
      </c>
      <c r="L499" s="110">
        <v>575</v>
      </c>
      <c r="M499" s="110">
        <v>0</v>
      </c>
      <c r="N499" s="110">
        <v>0</v>
      </c>
      <c r="O499" s="110">
        <v>0</v>
      </c>
      <c r="P499" s="110">
        <v>0</v>
      </c>
      <c r="Q499" s="110">
        <v>0</v>
      </c>
      <c r="R499" s="110">
        <v>0</v>
      </c>
      <c r="S499" s="110">
        <v>0</v>
      </c>
      <c r="T499" s="110">
        <v>0</v>
      </c>
      <c r="U499" s="110">
        <v>0</v>
      </c>
      <c r="V499" s="110">
        <v>1725</v>
      </c>
      <c r="X499">
        <f>VLOOKUP(A499,'Advance Data'!A137:S504,19,0)</f>
        <v>1725</v>
      </c>
    </row>
    <row r="500" spans="1:24" x14ac:dyDescent="0.3">
      <c r="A500" s="108">
        <v>4246</v>
      </c>
      <c r="B500" s="108" t="s">
        <v>422</v>
      </c>
      <c r="C500" s="108" t="s">
        <v>1173</v>
      </c>
      <c r="D500" s="108" t="s">
        <v>434</v>
      </c>
      <c r="E500" s="108" t="s">
        <v>425</v>
      </c>
      <c r="F500" s="108" t="s">
        <v>426</v>
      </c>
      <c r="G500" s="108" t="s">
        <v>430</v>
      </c>
      <c r="H500" s="108" t="s">
        <v>431</v>
      </c>
      <c r="I500" s="109" t="s">
        <v>1175</v>
      </c>
      <c r="J500" s="110">
        <v>475</v>
      </c>
      <c r="K500" s="110">
        <v>475</v>
      </c>
      <c r="L500" s="110">
        <v>475</v>
      </c>
      <c r="M500" s="110">
        <v>0</v>
      </c>
      <c r="N500" s="110">
        <v>0</v>
      </c>
      <c r="O500" s="110">
        <v>0</v>
      </c>
      <c r="P500" s="110">
        <v>0</v>
      </c>
      <c r="Q500" s="110">
        <v>0</v>
      </c>
      <c r="R500" s="110">
        <v>0</v>
      </c>
      <c r="S500" s="110">
        <v>0</v>
      </c>
      <c r="T500" s="110">
        <v>0</v>
      </c>
      <c r="U500" s="110">
        <v>0</v>
      </c>
      <c r="V500" s="110">
        <v>1425</v>
      </c>
      <c r="X500">
        <f>VLOOKUP(A500,'Advance Data'!A138:S505,19,0)</f>
        <v>1425</v>
      </c>
    </row>
    <row r="501" spans="1:24" x14ac:dyDescent="0.3">
      <c r="A501" s="108">
        <v>4522</v>
      </c>
      <c r="B501" s="108" t="s">
        <v>422</v>
      </c>
      <c r="C501" s="108" t="s">
        <v>1176</v>
      </c>
      <c r="D501" s="108" t="s">
        <v>434</v>
      </c>
      <c r="E501" s="108" t="s">
        <v>425</v>
      </c>
      <c r="F501" s="108" t="s">
        <v>426</v>
      </c>
      <c r="G501" s="108" t="s">
        <v>430</v>
      </c>
      <c r="H501" s="108" t="s">
        <v>431</v>
      </c>
      <c r="I501" s="109" t="s">
        <v>1178</v>
      </c>
      <c r="J501" s="110">
        <v>575</v>
      </c>
      <c r="K501" s="110">
        <v>575</v>
      </c>
      <c r="L501" s="110">
        <v>575</v>
      </c>
      <c r="M501" s="110">
        <v>0</v>
      </c>
      <c r="N501" s="110">
        <v>0</v>
      </c>
      <c r="O501" s="110">
        <v>0</v>
      </c>
      <c r="P501" s="110">
        <v>0</v>
      </c>
      <c r="Q501" s="110">
        <v>0</v>
      </c>
      <c r="R501" s="110">
        <v>0</v>
      </c>
      <c r="S501" s="110">
        <v>0</v>
      </c>
      <c r="T501" s="110">
        <v>0</v>
      </c>
      <c r="U501" s="110">
        <v>0</v>
      </c>
      <c r="V501" s="110">
        <v>1725</v>
      </c>
      <c r="X501">
        <f>VLOOKUP(A501,'Advance Data'!A139:S506,19,0)</f>
        <v>1725</v>
      </c>
    </row>
    <row r="502" spans="1:24" x14ac:dyDescent="0.3">
      <c r="A502" s="108">
        <v>4523</v>
      </c>
      <c r="B502" s="108" t="s">
        <v>422</v>
      </c>
      <c r="C502" s="108" t="s">
        <v>1179</v>
      </c>
      <c r="D502" s="108" t="s">
        <v>434</v>
      </c>
      <c r="E502" s="108" t="s">
        <v>425</v>
      </c>
      <c r="F502" s="108" t="s">
        <v>426</v>
      </c>
      <c r="G502" s="108" t="s">
        <v>430</v>
      </c>
      <c r="H502" s="108" t="s">
        <v>431</v>
      </c>
      <c r="I502" s="109" t="s">
        <v>1181</v>
      </c>
      <c r="J502" s="110">
        <v>325</v>
      </c>
      <c r="K502" s="110">
        <v>325</v>
      </c>
      <c r="L502" s="110">
        <v>325</v>
      </c>
      <c r="M502" s="110">
        <v>0</v>
      </c>
      <c r="N502" s="110">
        <v>0</v>
      </c>
      <c r="O502" s="110">
        <v>0</v>
      </c>
      <c r="P502" s="110">
        <v>0</v>
      </c>
      <c r="Q502" s="110">
        <v>0</v>
      </c>
      <c r="R502" s="110">
        <v>0</v>
      </c>
      <c r="S502" s="110">
        <v>0</v>
      </c>
      <c r="T502" s="110">
        <v>0</v>
      </c>
      <c r="U502" s="110">
        <v>0</v>
      </c>
      <c r="V502" s="110">
        <v>975</v>
      </c>
      <c r="X502">
        <f>VLOOKUP(A502,'Advance Data'!A140:S507,19,0)</f>
        <v>975</v>
      </c>
    </row>
    <row r="503" spans="1:24" x14ac:dyDescent="0.3">
      <c r="A503" s="108">
        <v>4534</v>
      </c>
      <c r="B503" s="108" t="s">
        <v>422</v>
      </c>
      <c r="C503" s="108" t="s">
        <v>1182</v>
      </c>
      <c r="D503" s="108" t="s">
        <v>424</v>
      </c>
      <c r="E503" s="108" t="s">
        <v>425</v>
      </c>
      <c r="F503" s="108" t="s">
        <v>426</v>
      </c>
      <c r="G503" s="108" t="s">
        <v>430</v>
      </c>
      <c r="H503" s="108" t="s">
        <v>431</v>
      </c>
      <c r="I503" s="109" t="s">
        <v>1184</v>
      </c>
      <c r="J503" s="110">
        <v>250</v>
      </c>
      <c r="K503" s="110">
        <v>250</v>
      </c>
      <c r="L503" s="110">
        <v>250</v>
      </c>
      <c r="M503" s="110">
        <v>0</v>
      </c>
      <c r="N503" s="110">
        <v>0</v>
      </c>
      <c r="O503" s="110">
        <v>0</v>
      </c>
      <c r="P503" s="110">
        <v>0</v>
      </c>
      <c r="Q503" s="110">
        <v>0</v>
      </c>
      <c r="R503" s="110">
        <v>0</v>
      </c>
      <c r="S503" s="110">
        <v>0</v>
      </c>
      <c r="T503" s="110">
        <v>0</v>
      </c>
      <c r="U503" s="110">
        <v>0</v>
      </c>
      <c r="V503" s="110">
        <v>750</v>
      </c>
      <c r="X503">
        <f>VLOOKUP(A503,'Advance Data'!A141:S508,19,0)</f>
        <v>750</v>
      </c>
    </row>
    <row r="504" spans="1:24" x14ac:dyDescent="0.3">
      <c r="A504" s="108">
        <v>4622</v>
      </c>
      <c r="B504" s="108" t="s">
        <v>422</v>
      </c>
      <c r="C504" s="108" t="s">
        <v>1185</v>
      </c>
      <c r="D504" s="108" t="s">
        <v>440</v>
      </c>
      <c r="E504" s="108" t="s">
        <v>425</v>
      </c>
      <c r="F504" s="108" t="s">
        <v>426</v>
      </c>
      <c r="G504" s="108" t="s">
        <v>430</v>
      </c>
      <c r="H504" s="108" t="s">
        <v>431</v>
      </c>
      <c r="I504" s="109" t="s">
        <v>1187</v>
      </c>
      <c r="J504" s="110">
        <v>25</v>
      </c>
      <c r="K504" s="110">
        <v>25</v>
      </c>
      <c r="L504" s="110">
        <v>25</v>
      </c>
      <c r="M504" s="110">
        <v>0</v>
      </c>
      <c r="N504" s="110">
        <v>0</v>
      </c>
      <c r="O504" s="110">
        <v>0</v>
      </c>
      <c r="P504" s="110">
        <v>0</v>
      </c>
      <c r="Q504" s="110">
        <v>0</v>
      </c>
      <c r="R504" s="110">
        <v>0</v>
      </c>
      <c r="S504" s="110">
        <v>0</v>
      </c>
      <c r="T504" s="110">
        <v>0</v>
      </c>
      <c r="U504" s="110">
        <v>0</v>
      </c>
      <c r="V504" s="110">
        <v>75</v>
      </c>
      <c r="X504">
        <f>VLOOKUP(A504,'Advance Data'!A142:S509,19,0)</f>
        <v>75</v>
      </c>
    </row>
    <row r="505" spans="1:24" x14ac:dyDescent="0.3">
      <c r="A505" s="108">
        <v>5200</v>
      </c>
      <c r="B505" s="108" t="s">
        <v>422</v>
      </c>
      <c r="C505" s="108" t="s">
        <v>1188</v>
      </c>
      <c r="D505" s="108" t="s">
        <v>440</v>
      </c>
      <c r="E505" s="108" t="s">
        <v>425</v>
      </c>
      <c r="F505" s="108" t="s">
        <v>426</v>
      </c>
      <c r="G505" s="108" t="s">
        <v>430</v>
      </c>
      <c r="H505" s="108" t="s">
        <v>431</v>
      </c>
      <c r="I505" s="109" t="s">
        <v>1190</v>
      </c>
      <c r="J505" s="110">
        <v>50</v>
      </c>
      <c r="K505" s="110">
        <v>50</v>
      </c>
      <c r="L505" s="110">
        <v>50</v>
      </c>
      <c r="M505" s="110">
        <v>0</v>
      </c>
      <c r="N505" s="110">
        <v>0</v>
      </c>
      <c r="O505" s="110">
        <v>0</v>
      </c>
      <c r="P505" s="110">
        <v>0</v>
      </c>
      <c r="Q505" s="110">
        <v>0</v>
      </c>
      <c r="R505" s="110">
        <v>0</v>
      </c>
      <c r="S505" s="110">
        <v>0</v>
      </c>
      <c r="T505" s="110">
        <v>0</v>
      </c>
      <c r="U505" s="110">
        <v>0</v>
      </c>
      <c r="V505" s="110">
        <v>150</v>
      </c>
      <c r="X505">
        <f>VLOOKUP(A505,'Advance Data'!A143:S510,19,0)</f>
        <v>150</v>
      </c>
    </row>
    <row r="506" spans="1:24" x14ac:dyDescent="0.3">
      <c r="A506" s="108">
        <v>5201</v>
      </c>
      <c r="B506" s="108" t="s">
        <v>422</v>
      </c>
      <c r="C506" s="108" t="s">
        <v>1191</v>
      </c>
      <c r="D506" s="108" t="s">
        <v>440</v>
      </c>
      <c r="E506" s="108" t="s">
        <v>425</v>
      </c>
      <c r="F506" s="108" t="s">
        <v>426</v>
      </c>
      <c r="G506" s="108" t="s">
        <v>430</v>
      </c>
      <c r="H506" s="108" t="s">
        <v>431</v>
      </c>
      <c r="I506" s="109" t="s">
        <v>1193</v>
      </c>
      <c r="J506" s="110">
        <v>50</v>
      </c>
      <c r="K506" s="110">
        <v>50</v>
      </c>
      <c r="L506" s="110">
        <v>50</v>
      </c>
      <c r="M506" s="110">
        <v>0</v>
      </c>
      <c r="N506" s="110">
        <v>0</v>
      </c>
      <c r="O506" s="110">
        <v>0</v>
      </c>
      <c r="P506" s="110">
        <v>0</v>
      </c>
      <c r="Q506" s="110">
        <v>0</v>
      </c>
      <c r="R506" s="110">
        <v>0</v>
      </c>
      <c r="S506" s="110">
        <v>0</v>
      </c>
      <c r="T506" s="110">
        <v>0</v>
      </c>
      <c r="U506" s="110">
        <v>0</v>
      </c>
      <c r="V506" s="110">
        <v>150</v>
      </c>
      <c r="X506">
        <f>VLOOKUP(A506,'Advance Data'!A144:S511,19,0)</f>
        <v>150</v>
      </c>
    </row>
    <row r="507" spans="1:24" x14ac:dyDescent="0.3">
      <c r="A507" s="108">
        <v>5203</v>
      </c>
      <c r="B507" s="108" t="s">
        <v>422</v>
      </c>
      <c r="C507" s="108" t="s">
        <v>1196</v>
      </c>
      <c r="D507" s="108" t="s">
        <v>434</v>
      </c>
      <c r="E507" s="108" t="s">
        <v>425</v>
      </c>
      <c r="F507" s="108" t="s">
        <v>426</v>
      </c>
      <c r="G507" s="108" t="s">
        <v>430</v>
      </c>
      <c r="H507" s="108" t="s">
        <v>431</v>
      </c>
      <c r="I507" s="109" t="s">
        <v>1198</v>
      </c>
      <c r="J507" s="110">
        <v>50</v>
      </c>
      <c r="K507" s="110">
        <v>50</v>
      </c>
      <c r="L507" s="110">
        <v>50</v>
      </c>
      <c r="M507" s="110">
        <v>0</v>
      </c>
      <c r="N507" s="110">
        <v>0</v>
      </c>
      <c r="O507" s="110">
        <v>0</v>
      </c>
      <c r="P507" s="110">
        <v>0</v>
      </c>
      <c r="Q507" s="110">
        <v>0</v>
      </c>
      <c r="R507" s="110">
        <v>0</v>
      </c>
      <c r="S507" s="110">
        <v>0</v>
      </c>
      <c r="T507" s="110">
        <v>0</v>
      </c>
      <c r="U507" s="110">
        <v>0</v>
      </c>
      <c r="V507" s="110">
        <v>150</v>
      </c>
      <c r="X507">
        <f>VLOOKUP(A507,'Advance Data'!A145:S512,19,0)</f>
        <v>150</v>
      </c>
    </row>
    <row r="508" spans="1:24" x14ac:dyDescent="0.3">
      <c r="A508" s="108">
        <v>5206</v>
      </c>
      <c r="B508" s="108" t="s">
        <v>422</v>
      </c>
      <c r="C508" s="108" t="s">
        <v>1201</v>
      </c>
      <c r="D508" s="108" t="s">
        <v>424</v>
      </c>
      <c r="E508" s="108" t="s">
        <v>425</v>
      </c>
      <c r="F508" s="108" t="s">
        <v>426</v>
      </c>
      <c r="G508" s="108" t="s">
        <v>430</v>
      </c>
      <c r="H508" s="108" t="s">
        <v>431</v>
      </c>
      <c r="I508" s="109" t="s">
        <v>1203</v>
      </c>
      <c r="J508" s="110">
        <v>75</v>
      </c>
      <c r="K508" s="110">
        <v>75</v>
      </c>
      <c r="L508" s="110">
        <v>75</v>
      </c>
      <c r="M508" s="110">
        <v>0</v>
      </c>
      <c r="N508" s="110">
        <v>0</v>
      </c>
      <c r="O508" s="110">
        <v>0</v>
      </c>
      <c r="P508" s="110">
        <v>0</v>
      </c>
      <c r="Q508" s="110">
        <v>0</v>
      </c>
      <c r="R508" s="110">
        <v>0</v>
      </c>
      <c r="S508" s="110">
        <v>0</v>
      </c>
      <c r="T508" s="110">
        <v>0</v>
      </c>
      <c r="U508" s="110">
        <v>0</v>
      </c>
      <c r="V508" s="110">
        <v>225</v>
      </c>
      <c r="X508">
        <f>VLOOKUP(A508,'Advance Data'!A146:S513,19,0)</f>
        <v>225</v>
      </c>
    </row>
    <row r="509" spans="1:24" x14ac:dyDescent="0.3">
      <c r="A509" s="108">
        <v>5207</v>
      </c>
      <c r="B509" s="108" t="s">
        <v>422</v>
      </c>
      <c r="C509" s="108" t="s">
        <v>1204</v>
      </c>
      <c r="D509" s="108" t="s">
        <v>434</v>
      </c>
      <c r="E509" s="108" t="s">
        <v>425</v>
      </c>
      <c r="F509" s="108" t="s">
        <v>426</v>
      </c>
      <c r="G509" s="108" t="s">
        <v>430</v>
      </c>
      <c r="H509" s="108" t="s">
        <v>431</v>
      </c>
      <c r="I509" s="109" t="s">
        <v>1206</v>
      </c>
      <c r="J509" s="110">
        <v>50</v>
      </c>
      <c r="K509" s="110">
        <v>50</v>
      </c>
      <c r="L509" s="110">
        <v>50</v>
      </c>
      <c r="M509" s="110">
        <v>0</v>
      </c>
      <c r="N509" s="110">
        <v>0</v>
      </c>
      <c r="O509" s="110">
        <v>0</v>
      </c>
      <c r="P509" s="110">
        <v>0</v>
      </c>
      <c r="Q509" s="110">
        <v>0</v>
      </c>
      <c r="R509" s="110">
        <v>0</v>
      </c>
      <c r="S509" s="110">
        <v>0</v>
      </c>
      <c r="T509" s="110">
        <v>0</v>
      </c>
      <c r="U509" s="110">
        <v>0</v>
      </c>
      <c r="V509" s="110">
        <v>150</v>
      </c>
      <c r="X509">
        <f>VLOOKUP(A509,'Advance Data'!A147:S514,19,0)</f>
        <v>150</v>
      </c>
    </row>
    <row r="510" spans="1:24" x14ac:dyDescent="0.3">
      <c r="A510" s="108">
        <v>5208</v>
      </c>
      <c r="B510" s="108" t="s">
        <v>422</v>
      </c>
      <c r="C510" s="108" t="s">
        <v>1207</v>
      </c>
      <c r="D510" s="108" t="s">
        <v>440</v>
      </c>
      <c r="E510" s="108" t="s">
        <v>425</v>
      </c>
      <c r="F510" s="108" t="s">
        <v>426</v>
      </c>
      <c r="G510" s="108" t="s">
        <v>430</v>
      </c>
      <c r="H510" s="108" t="s">
        <v>431</v>
      </c>
      <c r="I510" s="109" t="s">
        <v>1209</v>
      </c>
      <c r="J510" s="110">
        <v>25</v>
      </c>
      <c r="K510" s="110">
        <v>25</v>
      </c>
      <c r="L510" s="110">
        <v>25</v>
      </c>
      <c r="M510" s="110">
        <v>0</v>
      </c>
      <c r="N510" s="110">
        <v>0</v>
      </c>
      <c r="O510" s="110">
        <v>0</v>
      </c>
      <c r="P510" s="110">
        <v>0</v>
      </c>
      <c r="Q510" s="110">
        <v>0</v>
      </c>
      <c r="R510" s="110">
        <v>0</v>
      </c>
      <c r="S510" s="110">
        <v>0</v>
      </c>
      <c r="T510" s="110">
        <v>0</v>
      </c>
      <c r="U510" s="110">
        <v>0</v>
      </c>
      <c r="V510" s="110">
        <v>75</v>
      </c>
      <c r="X510">
        <f>VLOOKUP(A510,'Advance Data'!A148:S515,19,0)</f>
        <v>75</v>
      </c>
    </row>
    <row r="511" spans="1:24" x14ac:dyDescent="0.3">
      <c r="A511" s="108">
        <v>5212</v>
      </c>
      <c r="B511" s="108" t="s">
        <v>422</v>
      </c>
      <c r="C511" s="108" t="s">
        <v>1210</v>
      </c>
      <c r="D511" s="108" t="s">
        <v>440</v>
      </c>
      <c r="E511" s="108" t="s">
        <v>425</v>
      </c>
      <c r="F511" s="108" t="s">
        <v>426</v>
      </c>
      <c r="G511" s="108" t="s">
        <v>430</v>
      </c>
      <c r="H511" s="108" t="s">
        <v>431</v>
      </c>
      <c r="I511" s="109" t="s">
        <v>1212</v>
      </c>
      <c r="J511" s="110">
        <v>25</v>
      </c>
      <c r="K511" s="110">
        <v>25</v>
      </c>
      <c r="L511" s="110">
        <v>25</v>
      </c>
      <c r="M511" s="110">
        <v>0</v>
      </c>
      <c r="N511" s="110">
        <v>0</v>
      </c>
      <c r="O511" s="110">
        <v>0</v>
      </c>
      <c r="P511" s="110">
        <v>0</v>
      </c>
      <c r="Q511" s="110">
        <v>0</v>
      </c>
      <c r="R511" s="110">
        <v>0</v>
      </c>
      <c r="S511" s="110">
        <v>0</v>
      </c>
      <c r="T511" s="110">
        <v>0</v>
      </c>
      <c r="U511" s="110">
        <v>0</v>
      </c>
      <c r="V511" s="110">
        <v>75</v>
      </c>
      <c r="X511">
        <f>VLOOKUP(A511,'Advance Data'!A149:S516,19,0)</f>
        <v>75</v>
      </c>
    </row>
    <row r="512" spans="1:24" x14ac:dyDescent="0.3">
      <c r="A512" s="108">
        <v>5213</v>
      </c>
      <c r="B512" s="108" t="s">
        <v>422</v>
      </c>
      <c r="C512" s="108" t="s">
        <v>1213</v>
      </c>
      <c r="D512" s="108" t="s">
        <v>440</v>
      </c>
      <c r="E512" s="108" t="s">
        <v>425</v>
      </c>
      <c r="F512" s="108" t="s">
        <v>426</v>
      </c>
      <c r="G512" s="108" t="s">
        <v>430</v>
      </c>
      <c r="H512" s="108" t="s">
        <v>431</v>
      </c>
      <c r="I512" s="109" t="s">
        <v>1215</v>
      </c>
      <c r="J512" s="110">
        <v>50</v>
      </c>
      <c r="K512" s="110">
        <v>50</v>
      </c>
      <c r="L512" s="110">
        <v>50</v>
      </c>
      <c r="M512" s="110">
        <v>0</v>
      </c>
      <c r="N512" s="110">
        <v>0</v>
      </c>
      <c r="O512" s="110">
        <v>0</v>
      </c>
      <c r="P512" s="110">
        <v>0</v>
      </c>
      <c r="Q512" s="110">
        <v>0</v>
      </c>
      <c r="R512" s="110">
        <v>0</v>
      </c>
      <c r="S512" s="110">
        <v>0</v>
      </c>
      <c r="T512" s="110">
        <v>0</v>
      </c>
      <c r="U512" s="110">
        <v>0</v>
      </c>
      <c r="V512" s="110">
        <v>150</v>
      </c>
      <c r="X512">
        <f>VLOOKUP(A512,'Advance Data'!A150:S517,19,0)</f>
        <v>150</v>
      </c>
    </row>
    <row r="513" spans="1:24" x14ac:dyDescent="0.3">
      <c r="A513" s="108">
        <v>5218</v>
      </c>
      <c r="B513" s="108" t="s">
        <v>422</v>
      </c>
      <c r="C513" s="108" t="s">
        <v>1220</v>
      </c>
      <c r="D513" s="108" t="s">
        <v>434</v>
      </c>
      <c r="E513" s="108" t="s">
        <v>425</v>
      </c>
      <c r="F513" s="108" t="s">
        <v>426</v>
      </c>
      <c r="G513" s="108" t="s">
        <v>430</v>
      </c>
      <c r="H513" s="108" t="s">
        <v>431</v>
      </c>
      <c r="I513" s="109" t="s">
        <v>1222</v>
      </c>
      <c r="J513" s="110">
        <v>50</v>
      </c>
      <c r="K513" s="110">
        <v>50</v>
      </c>
      <c r="L513" s="110">
        <v>50</v>
      </c>
      <c r="M513" s="110">
        <v>0</v>
      </c>
      <c r="N513" s="110">
        <v>0</v>
      </c>
      <c r="O513" s="110">
        <v>0</v>
      </c>
      <c r="P513" s="110">
        <v>0</v>
      </c>
      <c r="Q513" s="110">
        <v>0</v>
      </c>
      <c r="R513" s="110">
        <v>0</v>
      </c>
      <c r="S513" s="110">
        <v>0</v>
      </c>
      <c r="T513" s="110">
        <v>0</v>
      </c>
      <c r="U513" s="110">
        <v>0</v>
      </c>
      <c r="V513" s="110">
        <v>150</v>
      </c>
      <c r="X513">
        <f>VLOOKUP(A513,'Advance Data'!A151:S518,19,0)</f>
        <v>150</v>
      </c>
    </row>
    <row r="514" spans="1:24" x14ac:dyDescent="0.3">
      <c r="A514" s="108">
        <v>5221</v>
      </c>
      <c r="B514" s="108" t="s">
        <v>422</v>
      </c>
      <c r="C514" s="108" t="s">
        <v>1223</v>
      </c>
      <c r="D514" s="108" t="s">
        <v>424</v>
      </c>
      <c r="E514" s="108" t="s">
        <v>425</v>
      </c>
      <c r="F514" s="108" t="s">
        <v>426</v>
      </c>
      <c r="G514" s="108" t="s">
        <v>430</v>
      </c>
      <c r="H514" s="108" t="s">
        <v>431</v>
      </c>
      <c r="I514" s="109" t="s">
        <v>1225</v>
      </c>
      <c r="J514" s="110">
        <v>25</v>
      </c>
      <c r="K514" s="110">
        <v>25</v>
      </c>
      <c r="L514" s="110">
        <v>25</v>
      </c>
      <c r="M514" s="110">
        <v>0</v>
      </c>
      <c r="N514" s="110">
        <v>0</v>
      </c>
      <c r="O514" s="110">
        <v>0</v>
      </c>
      <c r="P514" s="110">
        <v>0</v>
      </c>
      <c r="Q514" s="110">
        <v>0</v>
      </c>
      <c r="R514" s="110">
        <v>0</v>
      </c>
      <c r="S514" s="110">
        <v>0</v>
      </c>
      <c r="T514" s="110">
        <v>0</v>
      </c>
      <c r="U514" s="110">
        <v>0</v>
      </c>
      <c r="V514" s="110">
        <v>75</v>
      </c>
      <c r="X514">
        <f>VLOOKUP(A514,'Advance Data'!A152:S519,19,0)</f>
        <v>75</v>
      </c>
    </row>
    <row r="515" spans="1:24" x14ac:dyDescent="0.3">
      <c r="A515" s="108">
        <v>5224</v>
      </c>
      <c r="B515" s="108" t="s">
        <v>422</v>
      </c>
      <c r="C515" s="108" t="s">
        <v>1228</v>
      </c>
      <c r="D515" s="108" t="s">
        <v>434</v>
      </c>
      <c r="E515" s="108" t="s">
        <v>425</v>
      </c>
      <c r="F515" s="108" t="s">
        <v>426</v>
      </c>
      <c r="G515" s="108" t="s">
        <v>430</v>
      </c>
      <c r="H515" s="108" t="s">
        <v>431</v>
      </c>
      <c r="I515" s="109" t="s">
        <v>1230</v>
      </c>
      <c r="J515" s="110">
        <v>875</v>
      </c>
      <c r="K515" s="110">
        <v>875</v>
      </c>
      <c r="L515" s="110">
        <v>875</v>
      </c>
      <c r="M515" s="110">
        <v>0</v>
      </c>
      <c r="N515" s="110">
        <v>0</v>
      </c>
      <c r="O515" s="110">
        <v>0</v>
      </c>
      <c r="P515" s="110">
        <v>0</v>
      </c>
      <c r="Q515" s="110">
        <v>0</v>
      </c>
      <c r="R515" s="110">
        <v>0</v>
      </c>
      <c r="S515" s="110">
        <v>0</v>
      </c>
      <c r="T515" s="110">
        <v>0</v>
      </c>
      <c r="U515" s="110">
        <v>0</v>
      </c>
      <c r="V515" s="110">
        <v>2625</v>
      </c>
      <c r="X515">
        <f>VLOOKUP(A515,'Advance Data'!A153:S520,19,0)</f>
        <v>2625</v>
      </c>
    </row>
    <row r="516" spans="1:24" x14ac:dyDescent="0.3">
      <c r="A516" s="108">
        <v>5225</v>
      </c>
      <c r="B516" s="108" t="s">
        <v>422</v>
      </c>
      <c r="C516" s="108" t="s">
        <v>1231</v>
      </c>
      <c r="D516" s="108" t="s">
        <v>434</v>
      </c>
      <c r="E516" s="108" t="s">
        <v>425</v>
      </c>
      <c r="F516" s="108" t="s">
        <v>426</v>
      </c>
      <c r="G516" s="108" t="s">
        <v>430</v>
      </c>
      <c r="H516" s="108" t="s">
        <v>431</v>
      </c>
      <c r="I516" s="109" t="s">
        <v>1233</v>
      </c>
      <c r="J516" s="110">
        <v>75</v>
      </c>
      <c r="K516" s="110">
        <v>75</v>
      </c>
      <c r="L516" s="110">
        <v>75</v>
      </c>
      <c r="M516" s="110">
        <v>0</v>
      </c>
      <c r="N516" s="110">
        <v>0</v>
      </c>
      <c r="O516" s="110">
        <v>0</v>
      </c>
      <c r="P516" s="110">
        <v>0</v>
      </c>
      <c r="Q516" s="110">
        <v>0</v>
      </c>
      <c r="R516" s="110">
        <v>0</v>
      </c>
      <c r="S516" s="110">
        <v>0</v>
      </c>
      <c r="T516" s="110">
        <v>0</v>
      </c>
      <c r="U516" s="110">
        <v>0</v>
      </c>
      <c r="V516" s="110">
        <v>225</v>
      </c>
      <c r="X516">
        <f>VLOOKUP(A516,'Advance Data'!A154:S521,19,0)</f>
        <v>225</v>
      </c>
    </row>
    <row r="517" spans="1:24" x14ac:dyDescent="0.3">
      <c r="A517" s="108">
        <v>5226</v>
      </c>
      <c r="B517" s="108" t="s">
        <v>422</v>
      </c>
      <c r="C517" s="108" t="s">
        <v>1234</v>
      </c>
      <c r="D517" s="108" t="s">
        <v>434</v>
      </c>
      <c r="E517" s="108" t="s">
        <v>425</v>
      </c>
      <c r="F517" s="108" t="s">
        <v>426</v>
      </c>
      <c r="G517" s="108" t="s">
        <v>430</v>
      </c>
      <c r="H517" s="108" t="s">
        <v>431</v>
      </c>
      <c r="I517" s="109" t="s">
        <v>1236</v>
      </c>
      <c r="J517" s="110">
        <v>250</v>
      </c>
      <c r="K517" s="110">
        <v>250</v>
      </c>
      <c r="L517" s="110">
        <v>250</v>
      </c>
      <c r="M517" s="110">
        <v>0</v>
      </c>
      <c r="N517" s="110">
        <v>0</v>
      </c>
      <c r="O517" s="110">
        <v>0</v>
      </c>
      <c r="P517" s="110">
        <v>0</v>
      </c>
      <c r="Q517" s="110">
        <v>0</v>
      </c>
      <c r="R517" s="110">
        <v>0</v>
      </c>
      <c r="S517" s="110">
        <v>0</v>
      </c>
      <c r="T517" s="110">
        <v>0</v>
      </c>
      <c r="U517" s="110">
        <v>0</v>
      </c>
      <c r="V517" s="110">
        <v>750</v>
      </c>
      <c r="X517">
        <f>VLOOKUP(A517,'Advance Data'!A155:S522,19,0)</f>
        <v>750</v>
      </c>
    </row>
    <row r="518" spans="1:24" x14ac:dyDescent="0.3">
      <c r="A518" s="108">
        <v>5407</v>
      </c>
      <c r="B518" s="108" t="s">
        <v>422</v>
      </c>
      <c r="C518" s="108" t="s">
        <v>1239</v>
      </c>
      <c r="D518" s="108" t="s">
        <v>440</v>
      </c>
      <c r="E518" s="108" t="s">
        <v>425</v>
      </c>
      <c r="F518" s="108" t="s">
        <v>426</v>
      </c>
      <c r="G518" s="108" t="s">
        <v>430</v>
      </c>
      <c r="H518" s="108" t="s">
        <v>431</v>
      </c>
      <c r="I518" s="109" t="s">
        <v>1241</v>
      </c>
      <c r="J518" s="110">
        <v>25</v>
      </c>
      <c r="K518" s="110">
        <v>25</v>
      </c>
      <c r="L518" s="110">
        <v>25</v>
      </c>
      <c r="M518" s="110">
        <v>0</v>
      </c>
      <c r="N518" s="110">
        <v>0</v>
      </c>
      <c r="O518" s="110">
        <v>0</v>
      </c>
      <c r="P518" s="110">
        <v>0</v>
      </c>
      <c r="Q518" s="110">
        <v>0</v>
      </c>
      <c r="R518" s="110">
        <v>0</v>
      </c>
      <c r="S518" s="110">
        <v>0</v>
      </c>
      <c r="T518" s="110">
        <v>0</v>
      </c>
      <c r="U518" s="110">
        <v>0</v>
      </c>
      <c r="V518" s="110">
        <v>75</v>
      </c>
      <c r="X518">
        <f>VLOOKUP(A518,'Advance Data'!A156:S523,19,0)</f>
        <v>75</v>
      </c>
    </row>
    <row r="519" spans="1:24" x14ac:dyDescent="0.3">
      <c r="A519" s="108">
        <v>5410</v>
      </c>
      <c r="B519" s="108" t="s">
        <v>422</v>
      </c>
      <c r="C519" s="108" t="s">
        <v>1242</v>
      </c>
      <c r="D519" s="108" t="s">
        <v>440</v>
      </c>
      <c r="E519" s="108" t="s">
        <v>425</v>
      </c>
      <c r="F519" s="108" t="s">
        <v>426</v>
      </c>
      <c r="G519" s="108" t="s">
        <v>430</v>
      </c>
      <c r="H519" s="108" t="s">
        <v>431</v>
      </c>
      <c r="I519" s="109" t="s">
        <v>1244</v>
      </c>
      <c r="J519" s="110">
        <v>75</v>
      </c>
      <c r="K519" s="110">
        <v>75</v>
      </c>
      <c r="L519" s="110">
        <v>75</v>
      </c>
      <c r="M519" s="110">
        <v>0</v>
      </c>
      <c r="N519" s="110">
        <v>0</v>
      </c>
      <c r="O519" s="110">
        <v>0</v>
      </c>
      <c r="P519" s="110">
        <v>0</v>
      </c>
      <c r="Q519" s="110">
        <v>0</v>
      </c>
      <c r="R519" s="110">
        <v>0</v>
      </c>
      <c r="S519" s="110">
        <v>0</v>
      </c>
      <c r="T519" s="110">
        <v>0</v>
      </c>
      <c r="U519" s="110">
        <v>0</v>
      </c>
      <c r="V519" s="110">
        <v>225</v>
      </c>
      <c r="X519">
        <f>VLOOKUP(A519,'Advance Data'!A157:S524,19,0)</f>
        <v>225</v>
      </c>
    </row>
    <row r="520" spans="1:24" x14ac:dyDescent="0.3">
      <c r="A520" s="108">
        <v>5411</v>
      </c>
      <c r="B520" s="108" t="s">
        <v>422</v>
      </c>
      <c r="C520" s="108" t="s">
        <v>1245</v>
      </c>
      <c r="D520" s="108" t="s">
        <v>440</v>
      </c>
      <c r="E520" s="108" t="s">
        <v>425</v>
      </c>
      <c r="F520" s="108" t="s">
        <v>426</v>
      </c>
      <c r="G520" s="108" t="s">
        <v>430</v>
      </c>
      <c r="H520" s="108" t="s">
        <v>431</v>
      </c>
      <c r="I520" s="109" t="s">
        <v>1247</v>
      </c>
      <c r="J520" s="110">
        <v>25</v>
      </c>
      <c r="K520" s="110">
        <v>25</v>
      </c>
      <c r="L520" s="110">
        <v>0</v>
      </c>
      <c r="M520" s="110">
        <v>0</v>
      </c>
      <c r="N520" s="110">
        <v>0</v>
      </c>
      <c r="O520" s="110">
        <v>0</v>
      </c>
      <c r="P520" s="110">
        <v>0</v>
      </c>
      <c r="Q520" s="110">
        <v>0</v>
      </c>
      <c r="R520" s="110">
        <v>0</v>
      </c>
      <c r="S520" s="110">
        <v>0</v>
      </c>
      <c r="T520" s="110">
        <v>0</v>
      </c>
      <c r="U520" s="110">
        <v>0</v>
      </c>
      <c r="V520" s="110">
        <v>50</v>
      </c>
      <c r="X520" t="e">
        <f>VLOOKUP(A520,'Advance Data'!A158:S525,19,0)</f>
        <v>#N/A</v>
      </c>
    </row>
    <row r="521" spans="1:24" x14ac:dyDescent="0.3">
      <c r="A521" s="108">
        <v>5412</v>
      </c>
      <c r="B521" s="108" t="s">
        <v>422</v>
      </c>
      <c r="C521" s="108" t="s">
        <v>1248</v>
      </c>
      <c r="D521" s="108" t="s">
        <v>424</v>
      </c>
      <c r="E521" s="108" t="s">
        <v>425</v>
      </c>
      <c r="F521" s="108" t="s">
        <v>426</v>
      </c>
      <c r="G521" s="108" t="s">
        <v>430</v>
      </c>
      <c r="H521" s="108" t="s">
        <v>431</v>
      </c>
      <c r="I521" s="109" t="s">
        <v>1250</v>
      </c>
      <c r="J521" s="110">
        <v>200</v>
      </c>
      <c r="K521" s="110">
        <v>200</v>
      </c>
      <c r="L521" s="110">
        <v>200</v>
      </c>
      <c r="M521" s="110">
        <v>0</v>
      </c>
      <c r="N521" s="110">
        <v>0</v>
      </c>
      <c r="O521" s="110">
        <v>0</v>
      </c>
      <c r="P521" s="110">
        <v>0</v>
      </c>
      <c r="Q521" s="110">
        <v>0</v>
      </c>
      <c r="R521" s="110">
        <v>0</v>
      </c>
      <c r="S521" s="110">
        <v>0</v>
      </c>
      <c r="T521" s="110">
        <v>0</v>
      </c>
      <c r="U521" s="110">
        <v>0</v>
      </c>
      <c r="V521" s="110">
        <v>600</v>
      </c>
      <c r="X521">
        <f>VLOOKUP(A521,'Advance Data'!A159:S526,19,0)</f>
        <v>600</v>
      </c>
    </row>
    <row r="522" spans="1:24" x14ac:dyDescent="0.3">
      <c r="A522" s="108">
        <v>5425</v>
      </c>
      <c r="B522" s="108" t="s">
        <v>422</v>
      </c>
      <c r="C522" s="108" t="s">
        <v>1251</v>
      </c>
      <c r="D522" s="108" t="s">
        <v>440</v>
      </c>
      <c r="E522" s="108" t="s">
        <v>425</v>
      </c>
      <c r="F522" s="108" t="s">
        <v>426</v>
      </c>
      <c r="G522" s="108" t="s">
        <v>430</v>
      </c>
      <c r="H522" s="108" t="s">
        <v>431</v>
      </c>
      <c r="I522" s="109" t="s">
        <v>1253</v>
      </c>
      <c r="J522" s="110">
        <v>300</v>
      </c>
      <c r="K522" s="110">
        <v>300</v>
      </c>
      <c r="L522" s="110">
        <v>300</v>
      </c>
      <c r="M522" s="110">
        <v>0</v>
      </c>
      <c r="N522" s="110">
        <v>0</v>
      </c>
      <c r="O522" s="110">
        <v>0</v>
      </c>
      <c r="P522" s="110">
        <v>0</v>
      </c>
      <c r="Q522" s="110">
        <v>0</v>
      </c>
      <c r="R522" s="110">
        <v>0</v>
      </c>
      <c r="S522" s="110">
        <v>0</v>
      </c>
      <c r="T522" s="110">
        <v>0</v>
      </c>
      <c r="U522" s="110">
        <v>0</v>
      </c>
      <c r="V522" s="110">
        <v>900</v>
      </c>
      <c r="X522">
        <f>VLOOKUP(A522,'Advance Data'!A160:S527,19,0)</f>
        <v>900</v>
      </c>
    </row>
    <row r="523" spans="1:24" x14ac:dyDescent="0.3">
      <c r="A523" s="108">
        <v>5426</v>
      </c>
      <c r="B523" s="108" t="s">
        <v>422</v>
      </c>
      <c r="C523" s="108" t="s">
        <v>1254</v>
      </c>
      <c r="D523" s="108" t="s">
        <v>424</v>
      </c>
      <c r="E523" s="108" t="s">
        <v>425</v>
      </c>
      <c r="F523" s="108" t="s">
        <v>426</v>
      </c>
      <c r="G523" s="108" t="s">
        <v>430</v>
      </c>
      <c r="H523" s="108" t="s">
        <v>431</v>
      </c>
      <c r="I523" s="109" t="s">
        <v>1256</v>
      </c>
      <c r="J523" s="110">
        <v>175</v>
      </c>
      <c r="K523" s="110">
        <v>175</v>
      </c>
      <c r="L523" s="110">
        <v>175</v>
      </c>
      <c r="M523" s="110">
        <v>0</v>
      </c>
      <c r="N523" s="110">
        <v>0</v>
      </c>
      <c r="O523" s="110">
        <v>0</v>
      </c>
      <c r="P523" s="110">
        <v>0</v>
      </c>
      <c r="Q523" s="110">
        <v>0</v>
      </c>
      <c r="R523" s="110">
        <v>0</v>
      </c>
      <c r="S523" s="110">
        <v>0</v>
      </c>
      <c r="T523" s="110">
        <v>0</v>
      </c>
      <c r="U523" s="110">
        <v>0</v>
      </c>
      <c r="V523" s="110">
        <v>525</v>
      </c>
      <c r="X523">
        <f>VLOOKUP(A523,'Advance Data'!A161:S528,19,0)</f>
        <v>525</v>
      </c>
    </row>
    <row r="524" spans="1:24" x14ac:dyDescent="0.3">
      <c r="A524" s="108">
        <v>5447</v>
      </c>
      <c r="B524" s="108" t="s">
        <v>422</v>
      </c>
      <c r="C524" s="108" t="s">
        <v>1259</v>
      </c>
      <c r="D524" s="108" t="s">
        <v>424</v>
      </c>
      <c r="E524" s="108" t="s">
        <v>425</v>
      </c>
      <c r="F524" s="108" t="s">
        <v>426</v>
      </c>
      <c r="G524" s="108" t="s">
        <v>430</v>
      </c>
      <c r="H524" s="108" t="s">
        <v>431</v>
      </c>
      <c r="I524" s="109" t="s">
        <v>1261</v>
      </c>
      <c r="J524" s="110">
        <v>125</v>
      </c>
      <c r="K524" s="110">
        <v>125</v>
      </c>
      <c r="L524" s="110">
        <v>125</v>
      </c>
      <c r="M524" s="110">
        <v>0</v>
      </c>
      <c r="N524" s="110">
        <v>0</v>
      </c>
      <c r="O524" s="110">
        <v>0</v>
      </c>
      <c r="P524" s="110">
        <v>0</v>
      </c>
      <c r="Q524" s="110">
        <v>0</v>
      </c>
      <c r="R524" s="110">
        <v>0</v>
      </c>
      <c r="S524" s="110">
        <v>0</v>
      </c>
      <c r="T524" s="110">
        <v>0</v>
      </c>
      <c r="U524" s="110">
        <v>0</v>
      </c>
      <c r="V524" s="110">
        <v>375</v>
      </c>
      <c r="X524">
        <f>VLOOKUP(A524,'Advance Data'!A162:S529,19,0)</f>
        <v>375</v>
      </c>
    </row>
    <row r="525" spans="1:24" x14ac:dyDescent="0.3">
      <c r="A525" s="108">
        <v>5456</v>
      </c>
      <c r="B525" s="108" t="s">
        <v>422</v>
      </c>
      <c r="C525" s="108" t="s">
        <v>1262</v>
      </c>
      <c r="D525" s="108" t="s">
        <v>440</v>
      </c>
      <c r="E525" s="108" t="s">
        <v>425</v>
      </c>
      <c r="F525" s="108" t="s">
        <v>426</v>
      </c>
      <c r="G525" s="108" t="s">
        <v>430</v>
      </c>
      <c r="H525" s="108" t="s">
        <v>431</v>
      </c>
      <c r="I525" s="109" t="s">
        <v>1264</v>
      </c>
      <c r="J525" s="110">
        <v>50</v>
      </c>
      <c r="K525" s="110">
        <v>50</v>
      </c>
      <c r="L525" s="110">
        <v>50</v>
      </c>
      <c r="M525" s="110">
        <v>0</v>
      </c>
      <c r="N525" s="110">
        <v>0</v>
      </c>
      <c r="O525" s="110">
        <v>0</v>
      </c>
      <c r="P525" s="110">
        <v>0</v>
      </c>
      <c r="Q525" s="110">
        <v>0</v>
      </c>
      <c r="R525" s="110">
        <v>0</v>
      </c>
      <c r="S525" s="110">
        <v>0</v>
      </c>
      <c r="T525" s="110">
        <v>0</v>
      </c>
      <c r="U525" s="110">
        <v>0</v>
      </c>
      <c r="V525" s="110">
        <v>150</v>
      </c>
      <c r="X525">
        <f>VLOOKUP(A525,'Advance Data'!A163:S530,19,0)</f>
        <v>150</v>
      </c>
    </row>
    <row r="526" spans="1:24" x14ac:dyDescent="0.3">
      <c r="A526" s="108">
        <v>5458</v>
      </c>
      <c r="B526" s="108" t="s">
        <v>422</v>
      </c>
      <c r="C526" s="108" t="s">
        <v>1265</v>
      </c>
      <c r="D526" s="108" t="s">
        <v>434</v>
      </c>
      <c r="E526" s="108" t="s">
        <v>425</v>
      </c>
      <c r="F526" s="108" t="s">
        <v>426</v>
      </c>
      <c r="G526" s="108" t="s">
        <v>430</v>
      </c>
      <c r="H526" s="108" t="s">
        <v>431</v>
      </c>
      <c r="I526" s="109" t="s">
        <v>1267</v>
      </c>
      <c r="J526" s="110">
        <v>375</v>
      </c>
      <c r="K526" s="110">
        <v>-75</v>
      </c>
      <c r="L526" s="110">
        <v>150</v>
      </c>
      <c r="M526" s="110">
        <v>0</v>
      </c>
      <c r="N526" s="110">
        <v>0</v>
      </c>
      <c r="O526" s="110">
        <v>0</v>
      </c>
      <c r="P526" s="110">
        <v>0</v>
      </c>
      <c r="Q526" s="110">
        <v>0</v>
      </c>
      <c r="R526" s="110">
        <v>0</v>
      </c>
      <c r="S526" s="110">
        <v>0</v>
      </c>
      <c r="T526" s="110">
        <v>0</v>
      </c>
      <c r="U526" s="110">
        <v>0</v>
      </c>
      <c r="V526" s="110">
        <v>450</v>
      </c>
      <c r="X526">
        <f>VLOOKUP(A526,'Advance Data'!A164:S531,19,0)</f>
        <v>450</v>
      </c>
    </row>
    <row r="527" spans="1:24" x14ac:dyDescent="0.3">
      <c r="A527" s="108">
        <v>5459</v>
      </c>
      <c r="B527" s="108" t="s">
        <v>422</v>
      </c>
      <c r="C527" s="108" t="s">
        <v>1268</v>
      </c>
      <c r="D527" s="108" t="s">
        <v>424</v>
      </c>
      <c r="E527" s="108" t="s">
        <v>425</v>
      </c>
      <c r="F527" s="108" t="s">
        <v>426</v>
      </c>
      <c r="G527" s="108" t="s">
        <v>430</v>
      </c>
      <c r="H527" s="108" t="s">
        <v>431</v>
      </c>
      <c r="I527" s="109" t="s">
        <v>1270</v>
      </c>
      <c r="J527" s="110">
        <v>475</v>
      </c>
      <c r="K527" s="110">
        <v>475</v>
      </c>
      <c r="L527" s="110">
        <v>475</v>
      </c>
      <c r="M527" s="110">
        <v>0</v>
      </c>
      <c r="N527" s="110">
        <v>0</v>
      </c>
      <c r="O527" s="110">
        <v>0</v>
      </c>
      <c r="P527" s="110">
        <v>0</v>
      </c>
      <c r="Q527" s="110">
        <v>0</v>
      </c>
      <c r="R527" s="110">
        <v>0</v>
      </c>
      <c r="S527" s="110">
        <v>0</v>
      </c>
      <c r="T527" s="110">
        <v>0</v>
      </c>
      <c r="U527" s="110">
        <v>0</v>
      </c>
      <c r="V527" s="110">
        <v>1425</v>
      </c>
      <c r="X527">
        <f>VLOOKUP(A527,'Advance Data'!A165:S532,19,0)</f>
        <v>1425</v>
      </c>
    </row>
    <row r="528" spans="1:24" x14ac:dyDescent="0.3">
      <c r="A528" s="108">
        <v>5468</v>
      </c>
      <c r="B528" s="108" t="s">
        <v>422</v>
      </c>
      <c r="C528" s="108" t="s">
        <v>1273</v>
      </c>
      <c r="D528" s="108" t="s">
        <v>424</v>
      </c>
      <c r="E528" s="108" t="s">
        <v>425</v>
      </c>
      <c r="F528" s="108" t="s">
        <v>426</v>
      </c>
      <c r="G528" s="108" t="s">
        <v>430</v>
      </c>
      <c r="H528" s="108" t="s">
        <v>431</v>
      </c>
      <c r="I528" s="109" t="s">
        <v>1275</v>
      </c>
      <c r="J528" s="110">
        <v>50</v>
      </c>
      <c r="K528" s="110">
        <v>50</v>
      </c>
      <c r="L528" s="110">
        <v>50</v>
      </c>
      <c r="M528" s="110">
        <v>0</v>
      </c>
      <c r="N528" s="110">
        <v>0</v>
      </c>
      <c r="O528" s="110">
        <v>0</v>
      </c>
      <c r="P528" s="110">
        <v>0</v>
      </c>
      <c r="Q528" s="110">
        <v>0</v>
      </c>
      <c r="R528" s="110">
        <v>0</v>
      </c>
      <c r="S528" s="110">
        <v>0</v>
      </c>
      <c r="T528" s="110">
        <v>0</v>
      </c>
      <c r="U528" s="110">
        <v>0</v>
      </c>
      <c r="V528" s="110">
        <v>150</v>
      </c>
      <c r="X528">
        <f>VLOOKUP(A528,'Advance Data'!A166:S533,19,0)</f>
        <v>150</v>
      </c>
    </row>
    <row r="529" spans="1:24" x14ac:dyDescent="0.3">
      <c r="A529" s="108">
        <v>7043</v>
      </c>
      <c r="B529" s="108" t="s">
        <v>422</v>
      </c>
      <c r="C529" s="108" t="s">
        <v>1290</v>
      </c>
      <c r="D529" s="108" t="s">
        <v>434</v>
      </c>
      <c r="E529" s="108" t="s">
        <v>425</v>
      </c>
      <c r="F529" s="108" t="s">
        <v>426</v>
      </c>
      <c r="G529" s="108" t="s">
        <v>430</v>
      </c>
      <c r="H529" s="108" t="s">
        <v>431</v>
      </c>
      <c r="I529" s="109" t="s">
        <v>1292</v>
      </c>
      <c r="J529" s="110">
        <v>104.33</v>
      </c>
      <c r="K529" s="110">
        <v>104.33</v>
      </c>
      <c r="L529" s="110">
        <v>104.34</v>
      </c>
      <c r="M529" s="110">
        <v>0</v>
      </c>
      <c r="N529" s="110">
        <v>0</v>
      </c>
      <c r="O529" s="110">
        <v>0</v>
      </c>
      <c r="P529" s="110">
        <v>0</v>
      </c>
      <c r="Q529" s="110">
        <v>0</v>
      </c>
      <c r="R529" s="110">
        <v>0</v>
      </c>
      <c r="S529" s="110">
        <v>0</v>
      </c>
      <c r="T529" s="110">
        <v>0</v>
      </c>
      <c r="U529" s="110">
        <v>0</v>
      </c>
      <c r="V529" s="110">
        <v>313</v>
      </c>
      <c r="X529">
        <f>VLOOKUP(A529,'Advance Data'!A167:S534,19,0)</f>
        <v>313</v>
      </c>
    </row>
    <row r="530" spans="1:24" x14ac:dyDescent="0.3">
      <c r="A530" s="108">
        <v>7056</v>
      </c>
      <c r="B530" s="108" t="s">
        <v>422</v>
      </c>
      <c r="C530" s="108" t="s">
        <v>1301</v>
      </c>
      <c r="D530" s="108" t="s">
        <v>434</v>
      </c>
      <c r="E530" s="108" t="s">
        <v>425</v>
      </c>
      <c r="F530" s="108" t="s">
        <v>426</v>
      </c>
      <c r="G530" s="108" t="s">
        <v>430</v>
      </c>
      <c r="H530" s="108" t="s">
        <v>431</v>
      </c>
      <c r="I530" s="109" t="s">
        <v>1303</v>
      </c>
      <c r="J530" s="110">
        <v>50</v>
      </c>
      <c r="K530" s="110">
        <v>50</v>
      </c>
      <c r="L530" s="110">
        <v>50</v>
      </c>
      <c r="M530" s="110">
        <v>0</v>
      </c>
      <c r="N530" s="110">
        <v>0</v>
      </c>
      <c r="O530" s="110">
        <v>0</v>
      </c>
      <c r="P530" s="110">
        <v>0</v>
      </c>
      <c r="Q530" s="110">
        <v>0</v>
      </c>
      <c r="R530" s="110">
        <v>0</v>
      </c>
      <c r="S530" s="110">
        <v>0</v>
      </c>
      <c r="T530" s="110">
        <v>0</v>
      </c>
      <c r="U530" s="110">
        <v>0</v>
      </c>
      <c r="V530" s="110">
        <v>150</v>
      </c>
      <c r="X530">
        <f>VLOOKUP(A530,'Advance Data'!A168:S535,19,0)</f>
        <v>150</v>
      </c>
    </row>
    <row r="531" spans="1:24" x14ac:dyDescent="0.3">
      <c r="A531" s="108">
        <v>7067</v>
      </c>
      <c r="B531" s="108" t="s">
        <v>422</v>
      </c>
      <c r="C531" s="108" t="s">
        <v>1310</v>
      </c>
      <c r="D531" s="108" t="s">
        <v>424</v>
      </c>
      <c r="E531" s="108" t="s">
        <v>425</v>
      </c>
      <c r="F531" s="108" t="s">
        <v>426</v>
      </c>
      <c r="G531" s="108" t="s">
        <v>430</v>
      </c>
      <c r="H531" s="108" t="s">
        <v>431</v>
      </c>
      <c r="I531" s="109" t="s">
        <v>1312</v>
      </c>
      <c r="J531" s="110">
        <v>25</v>
      </c>
      <c r="K531" s="110">
        <v>25</v>
      </c>
      <c r="L531" s="110">
        <v>25</v>
      </c>
      <c r="M531" s="110">
        <v>0</v>
      </c>
      <c r="N531" s="110">
        <v>0</v>
      </c>
      <c r="O531" s="110">
        <v>0</v>
      </c>
      <c r="P531" s="110">
        <v>0</v>
      </c>
      <c r="Q531" s="110">
        <v>0</v>
      </c>
      <c r="R531" s="110">
        <v>0</v>
      </c>
      <c r="S531" s="110">
        <v>0</v>
      </c>
      <c r="T531" s="110">
        <v>0</v>
      </c>
      <c r="U531" s="110">
        <v>0</v>
      </c>
      <c r="V531" s="110">
        <v>75</v>
      </c>
      <c r="X531">
        <f>VLOOKUP(A531,'Advance Data'!A169:S536,19,0)</f>
        <v>75</v>
      </c>
    </row>
    <row r="532" spans="1:24" x14ac:dyDescent="0.3">
      <c r="A532" s="108">
        <v>7069</v>
      </c>
      <c r="B532" s="108" t="s">
        <v>422</v>
      </c>
      <c r="C532" s="108" t="s">
        <v>1313</v>
      </c>
      <c r="D532" s="108" t="s">
        <v>434</v>
      </c>
      <c r="E532" s="108" t="s">
        <v>425</v>
      </c>
      <c r="F532" s="108" t="s">
        <v>426</v>
      </c>
      <c r="G532" s="108" t="s">
        <v>430</v>
      </c>
      <c r="H532" s="108" t="s">
        <v>431</v>
      </c>
      <c r="I532" s="109" t="s">
        <v>1315</v>
      </c>
      <c r="J532" s="110">
        <v>25</v>
      </c>
      <c r="K532" s="110">
        <v>25</v>
      </c>
      <c r="L532" s="110">
        <v>25</v>
      </c>
      <c r="M532" s="110">
        <v>0</v>
      </c>
      <c r="N532" s="110">
        <v>0</v>
      </c>
      <c r="O532" s="110">
        <v>0</v>
      </c>
      <c r="P532" s="110">
        <v>0</v>
      </c>
      <c r="Q532" s="110">
        <v>0</v>
      </c>
      <c r="R532" s="110">
        <v>0</v>
      </c>
      <c r="S532" s="110">
        <v>0</v>
      </c>
      <c r="T532" s="110">
        <v>0</v>
      </c>
      <c r="U532" s="110">
        <v>0</v>
      </c>
      <c r="V532" s="110">
        <v>75</v>
      </c>
      <c r="X532">
        <f>VLOOKUP(A532,'Advance Data'!A170:S537,19,0)</f>
        <v>75</v>
      </c>
    </row>
    <row r="533" spans="1:24" x14ac:dyDescent="0.3">
      <c r="A533" s="108">
        <v>7073</v>
      </c>
      <c r="B533" s="108" t="s">
        <v>422</v>
      </c>
      <c r="C533" s="108" t="s">
        <v>1320</v>
      </c>
      <c r="D533" s="108" t="s">
        <v>424</v>
      </c>
      <c r="E533" s="108" t="s">
        <v>425</v>
      </c>
      <c r="F533" s="108" t="s">
        <v>426</v>
      </c>
      <c r="G533" s="108" t="s">
        <v>430</v>
      </c>
      <c r="H533" s="108" t="s">
        <v>431</v>
      </c>
      <c r="I533" s="109" t="s">
        <v>1322</v>
      </c>
      <c r="J533" s="110">
        <v>25</v>
      </c>
      <c r="K533" s="110">
        <v>25</v>
      </c>
      <c r="L533" s="110">
        <v>25</v>
      </c>
      <c r="M533" s="110">
        <v>0</v>
      </c>
      <c r="N533" s="110">
        <v>0</v>
      </c>
      <c r="O533" s="110">
        <v>0</v>
      </c>
      <c r="P533" s="110">
        <v>0</v>
      </c>
      <c r="Q533" s="110">
        <v>0</v>
      </c>
      <c r="R533" s="110">
        <v>0</v>
      </c>
      <c r="S533" s="110">
        <v>0</v>
      </c>
      <c r="T533" s="110">
        <v>0</v>
      </c>
      <c r="U533" s="110">
        <v>0</v>
      </c>
      <c r="V533" s="110">
        <v>75</v>
      </c>
      <c r="X533">
        <f>VLOOKUP(A533,'Advance Data'!A171:S538,19,0)</f>
        <v>75</v>
      </c>
    </row>
    <row r="534" spans="1:24" x14ac:dyDescent="0.3">
      <c r="M534" s="113">
        <f>SUM(M1:M533)</f>
        <v>0</v>
      </c>
      <c r="N534" s="113">
        <f t="shared" ref="N534:U534" si="0">SUM(N1:N533)</f>
        <v>0</v>
      </c>
      <c r="O534" s="113">
        <f t="shared" si="0"/>
        <v>0</v>
      </c>
      <c r="P534" s="113">
        <f t="shared" si="0"/>
        <v>0</v>
      </c>
      <c r="Q534" s="113">
        <f t="shared" si="0"/>
        <v>0</v>
      </c>
      <c r="R534" s="113">
        <f t="shared" si="0"/>
        <v>0</v>
      </c>
      <c r="S534" s="113">
        <f t="shared" si="0"/>
        <v>0</v>
      </c>
      <c r="T534" s="113">
        <f t="shared" si="0"/>
        <v>0</v>
      </c>
      <c r="U534" s="113">
        <f t="shared" si="0"/>
        <v>0</v>
      </c>
    </row>
    <row r="538" spans="1:24" x14ac:dyDescent="0.3">
      <c r="V538" s="21">
        <v>6150769</v>
      </c>
    </row>
    <row r="539" spans="1:24" x14ac:dyDescent="0.3">
      <c r="V539" s="21">
        <v>2860</v>
      </c>
    </row>
    <row r="540" spans="1:24" x14ac:dyDescent="0.3">
      <c r="V540" s="21">
        <v>10285.32</v>
      </c>
    </row>
  </sheetData>
  <sheetProtection password="FF6B" sheet="1" objects="1" scenarios="1"/>
  <autoFilter ref="A1:V362"/>
  <sortState ref="A2:V533">
    <sortCondition ref="G2:G53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Pupil Premium</vt:lpstr>
      <vt:lpstr>Advance Data</vt:lpstr>
      <vt:lpstr>Sheet1</vt:lpstr>
      <vt:lpstr>'Pupil Premium'!Print_Area</vt:lpstr>
    </vt:vector>
  </TitlesOfParts>
  <Company>Kent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Samantha - BSS FP</dc:creator>
  <cp:lastModifiedBy>Martin, Ashley - BSS FP</cp:lastModifiedBy>
  <cp:lastPrinted>2017-07-17T13:29:37Z</cp:lastPrinted>
  <dcterms:created xsi:type="dcterms:W3CDTF">2015-06-22T11:13:58Z</dcterms:created>
  <dcterms:modified xsi:type="dcterms:W3CDTF">2017-07-17T16:01:50Z</dcterms:modified>
</cp:coreProperties>
</file>