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defaultThemeVersion="124226"/>
  <mc:AlternateContent xmlns:mc="http://schemas.openxmlformats.org/markup-compatibility/2006">
    <mc:Choice Requires="x15">
      <x15ac:absPath xmlns:x15ac="http://schemas.microsoft.com/office/spreadsheetml/2010/11/ac" url="https://theeducationpeople.sharepoint.com/sites/tep/SFS/Statutory/3YP/Manual templates/"/>
    </mc:Choice>
  </mc:AlternateContent>
  <xr:revisionPtr revIDLastSave="45" documentId="8_{9464F1B5-8C73-4A55-AF7A-2EF2F0FB4037}" xr6:coauthVersionLast="47" xr6:coauthVersionMax="47" xr10:uidLastSave="{5F23D9CF-AC86-41A1-AF4A-179F0905EC60}"/>
  <workbookProtection workbookAlgorithmName="SHA-512" workbookHashValue="C5Z+59SVXbe0XaYXOjQQLTqgFSFzuJMptEnBdVlQmLwbm9kF4Oe14EMV3OXIhpJrkDon2JC0+kB6H68bUExEJw==" workbookSaltValue="7lIjBnxf4Lc7JVJgPJiBRw==" workbookSpinCount="100000" lockStructure="1"/>
  <bookViews>
    <workbookView xWindow="28680" yWindow="-120" windowWidth="29040" windowHeight="15840" activeTab="1" xr2:uid="{00000000-000D-0000-FFFF-FFFF00000000}"/>
  </bookViews>
  <sheets>
    <sheet name="Guidance Notes" sheetId="4" r:id="rId1"/>
    <sheet name="3 Year Planning Template" sheetId="1" r:id="rId2"/>
    <sheet name="Sheet2" sheetId="2" state="hidden" r:id="rId3"/>
  </sheets>
  <externalReferences>
    <externalReference r:id="rId4"/>
  </externalReferences>
  <definedNames>
    <definedName name="_xlnm._FilterDatabase" localSheetId="2" hidden="1">Sheet2!$A$1:$E$320</definedName>
    <definedName name="typ2ci01">'[1]3 Year Plan'!$F$145</definedName>
    <definedName name="typ3ci01">'[1]3 Year Plan'!$H$145</definedName>
    <definedName name="typci01">'[1]3 Year Plan'!$D$145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7" i="1" l="1"/>
  <c r="F87" i="1"/>
  <c r="D87" i="1"/>
  <c r="K96" i="1"/>
  <c r="K95" i="1"/>
  <c r="K98" i="1"/>
  <c r="K97" i="1"/>
  <c r="K60" i="1"/>
  <c r="K59" i="1"/>
  <c r="K58" i="1"/>
  <c r="K57" i="1"/>
  <c r="K56" i="1"/>
  <c r="K55" i="1"/>
  <c r="K54" i="1"/>
  <c r="H10" i="1"/>
  <c r="F10" i="1"/>
  <c r="D10" i="1"/>
  <c r="L3" i="2"/>
  <c r="L7" i="2" s="1"/>
  <c r="L4" i="2" l="1"/>
  <c r="L5" i="2"/>
  <c r="L6" i="2"/>
  <c r="L8" i="2"/>
  <c r="L2" i="2"/>
  <c r="H82" i="1" l="1"/>
  <c r="F82" i="1"/>
  <c r="D82" i="1"/>
  <c r="K29" i="1"/>
  <c r="K28" i="1"/>
  <c r="K30" i="1"/>
  <c r="D2" i="2"/>
  <c r="D3" i="2"/>
  <c r="D4" i="2"/>
  <c r="D5" i="2"/>
  <c r="D6" i="2"/>
  <c r="D7" i="2"/>
  <c r="D8" i="2"/>
  <c r="D9" i="2"/>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D62" i="2"/>
  <c r="D63" i="2"/>
  <c r="D64" i="2"/>
  <c r="D65" i="2"/>
  <c r="D66" i="2"/>
  <c r="D67" i="2"/>
  <c r="D68" i="2"/>
  <c r="D69" i="2"/>
  <c r="D70" i="2"/>
  <c r="D71" i="2"/>
  <c r="D72" i="2"/>
  <c r="D73" i="2"/>
  <c r="D74" i="2"/>
  <c r="D75" i="2"/>
  <c r="D76" i="2"/>
  <c r="D77" i="2"/>
  <c r="D78" i="2"/>
  <c r="D79" i="2"/>
  <c r="D80" i="2"/>
  <c r="D81" i="2"/>
  <c r="D82" i="2"/>
  <c r="D83" i="2"/>
  <c r="D84" i="2"/>
  <c r="D85" i="2"/>
  <c r="D86" i="2"/>
  <c r="D87" i="2"/>
  <c r="D88" i="2"/>
  <c r="D89" i="2"/>
  <c r="D90" i="2"/>
  <c r="D91" i="2"/>
  <c r="D92" i="2"/>
  <c r="D93" i="2"/>
  <c r="D94" i="2"/>
  <c r="D95" i="2"/>
  <c r="D96" i="2"/>
  <c r="D97" i="2"/>
  <c r="D98" i="2"/>
  <c r="D99" i="2"/>
  <c r="D100" i="2"/>
  <c r="D101" i="2"/>
  <c r="D102" i="2"/>
  <c r="D103" i="2"/>
  <c r="D104" i="2"/>
  <c r="D105" i="2"/>
  <c r="D106" i="2"/>
  <c r="D107" i="2"/>
  <c r="D108" i="2"/>
  <c r="D109" i="2"/>
  <c r="D110" i="2"/>
  <c r="D111" i="2"/>
  <c r="D112" i="2"/>
  <c r="D113" i="2"/>
  <c r="D114" i="2"/>
  <c r="D115" i="2"/>
  <c r="D116" i="2"/>
  <c r="D117" i="2"/>
  <c r="D118" i="2"/>
  <c r="D119" i="2"/>
  <c r="D120" i="2"/>
  <c r="D121" i="2"/>
  <c r="D122" i="2"/>
  <c r="D123" i="2"/>
  <c r="D124" i="2"/>
  <c r="D125" i="2"/>
  <c r="D126" i="2"/>
  <c r="D127" i="2"/>
  <c r="D128" i="2"/>
  <c r="D129" i="2"/>
  <c r="D130" i="2"/>
  <c r="D131" i="2"/>
  <c r="D132" i="2"/>
  <c r="D133" i="2"/>
  <c r="D134" i="2"/>
  <c r="D135" i="2"/>
  <c r="D136" i="2"/>
  <c r="D137" i="2"/>
  <c r="D138" i="2"/>
  <c r="D139" i="2"/>
  <c r="D140" i="2"/>
  <c r="D141" i="2"/>
  <c r="D142" i="2"/>
  <c r="D143" i="2"/>
  <c r="D144" i="2"/>
  <c r="D145" i="2"/>
  <c r="D146" i="2"/>
  <c r="D147" i="2"/>
  <c r="D148" i="2"/>
  <c r="D149" i="2"/>
  <c r="D150" i="2"/>
  <c r="D151" i="2"/>
  <c r="D152" i="2"/>
  <c r="D153" i="2"/>
  <c r="D154" i="2"/>
  <c r="D155" i="2"/>
  <c r="D156" i="2"/>
  <c r="D157" i="2"/>
  <c r="D158" i="2"/>
  <c r="D159" i="2"/>
  <c r="D160" i="2"/>
  <c r="D161" i="2"/>
  <c r="D162" i="2"/>
  <c r="D163" i="2"/>
  <c r="D164" i="2"/>
  <c r="D165" i="2"/>
  <c r="D166" i="2"/>
  <c r="D167" i="2"/>
  <c r="D168" i="2"/>
  <c r="D169" i="2"/>
  <c r="D170" i="2"/>
  <c r="D171" i="2"/>
  <c r="D172" i="2"/>
  <c r="D173" i="2"/>
  <c r="D174" i="2"/>
  <c r="D175" i="2"/>
  <c r="D176" i="2"/>
  <c r="D177" i="2"/>
  <c r="D178" i="2"/>
  <c r="D179" i="2"/>
  <c r="D180" i="2"/>
  <c r="D181" i="2"/>
  <c r="D182" i="2"/>
  <c r="D183" i="2"/>
  <c r="D184" i="2"/>
  <c r="D185" i="2"/>
  <c r="D186" i="2"/>
  <c r="D187" i="2"/>
  <c r="D188" i="2"/>
  <c r="D189" i="2"/>
  <c r="D190" i="2"/>
  <c r="D191" i="2"/>
  <c r="D192" i="2"/>
  <c r="D193" i="2"/>
  <c r="D194" i="2"/>
  <c r="D195" i="2"/>
  <c r="D196" i="2"/>
  <c r="D197" i="2"/>
  <c r="D198" i="2"/>
  <c r="D199" i="2"/>
  <c r="D200" i="2"/>
  <c r="D201" i="2"/>
  <c r="D202" i="2"/>
  <c r="D203" i="2"/>
  <c r="D204" i="2"/>
  <c r="D205" i="2"/>
  <c r="D206" i="2"/>
  <c r="D207" i="2"/>
  <c r="D208" i="2"/>
  <c r="D209" i="2"/>
  <c r="D210" i="2"/>
  <c r="D211" i="2"/>
  <c r="D212" i="2"/>
  <c r="D213" i="2"/>
  <c r="D214" i="2"/>
  <c r="D215" i="2"/>
  <c r="D216" i="2"/>
  <c r="D217" i="2"/>
  <c r="D218" i="2"/>
  <c r="D219" i="2"/>
  <c r="D220" i="2"/>
  <c r="D221" i="2"/>
  <c r="D222" i="2"/>
  <c r="D223" i="2"/>
  <c r="D224" i="2"/>
  <c r="D225" i="2"/>
  <c r="D226" i="2"/>
  <c r="D227" i="2"/>
  <c r="D228" i="2"/>
  <c r="D229" i="2"/>
  <c r="D230" i="2"/>
  <c r="D231" i="2"/>
  <c r="D232" i="2"/>
  <c r="D233" i="2"/>
  <c r="D234" i="2"/>
  <c r="D235" i="2"/>
  <c r="D236" i="2"/>
  <c r="D237" i="2"/>
  <c r="D238" i="2"/>
  <c r="D239" i="2"/>
  <c r="D240" i="2"/>
  <c r="D241" i="2"/>
  <c r="D242" i="2"/>
  <c r="D243" i="2"/>
  <c r="D244" i="2"/>
  <c r="D245" i="2"/>
  <c r="D246" i="2"/>
  <c r="D247" i="2"/>
  <c r="D248" i="2"/>
  <c r="D249" i="2"/>
  <c r="D250" i="2"/>
  <c r="D251" i="2"/>
  <c r="D252" i="2"/>
  <c r="D253" i="2"/>
  <c r="D254" i="2"/>
  <c r="D255" i="2"/>
  <c r="D256" i="2"/>
  <c r="D257" i="2"/>
  <c r="D258" i="2"/>
  <c r="D259" i="2"/>
  <c r="D260" i="2"/>
  <c r="D261" i="2"/>
  <c r="D262" i="2"/>
  <c r="D263" i="2"/>
  <c r="D264" i="2"/>
  <c r="D265" i="2"/>
  <c r="D266" i="2"/>
  <c r="D267" i="2"/>
  <c r="D268" i="2"/>
  <c r="D269" i="2"/>
  <c r="D270" i="2"/>
  <c r="D271" i="2"/>
  <c r="D272" i="2"/>
  <c r="D273" i="2"/>
  <c r="D274" i="2"/>
  <c r="D275" i="2"/>
  <c r="D276" i="2"/>
  <c r="D277" i="2"/>
  <c r="D278" i="2"/>
  <c r="D279" i="2"/>
  <c r="D280" i="2"/>
  <c r="D281" i="2"/>
  <c r="D282" i="2"/>
  <c r="D283" i="2"/>
  <c r="D284" i="2"/>
  <c r="D285" i="2"/>
  <c r="D286" i="2"/>
  <c r="D287" i="2"/>
  <c r="D288" i="2"/>
  <c r="D289" i="2"/>
  <c r="D290" i="2"/>
  <c r="D291" i="2"/>
  <c r="D292" i="2"/>
  <c r="D293" i="2"/>
  <c r="D294" i="2"/>
  <c r="D295" i="2"/>
  <c r="D296" i="2"/>
  <c r="D297" i="2"/>
  <c r="D298" i="2"/>
  <c r="D299" i="2"/>
  <c r="D300" i="2"/>
  <c r="D301" i="2"/>
  <c r="D302" i="2"/>
  <c r="D303" i="2"/>
  <c r="D304" i="2"/>
  <c r="D305" i="2"/>
  <c r="D306" i="2"/>
  <c r="D307" i="2"/>
  <c r="D308" i="2"/>
  <c r="D309" i="2"/>
  <c r="D310" i="2"/>
  <c r="D311" i="2"/>
  <c r="D312" i="2"/>
  <c r="D313" i="2"/>
  <c r="D314" i="2"/>
  <c r="D315" i="2"/>
  <c r="D316" i="2"/>
  <c r="D317" i="2"/>
  <c r="D318" i="2"/>
  <c r="D319" i="2"/>
  <c r="D320" i="2"/>
  <c r="K18" i="1" l="1"/>
  <c r="K19" i="1"/>
  <c r="K89" i="1" l="1"/>
  <c r="K90" i="1"/>
  <c r="K94" i="1"/>
  <c r="K99" i="1"/>
  <c r="K100" i="1"/>
  <c r="K101" i="1"/>
  <c r="K74" i="1"/>
  <c r="K88" i="1"/>
  <c r="K36" i="1"/>
  <c r="K37" i="1"/>
  <c r="K38" i="1"/>
  <c r="K39" i="1"/>
  <c r="K40" i="1"/>
  <c r="K41" i="1"/>
  <c r="K42" i="1"/>
  <c r="K43" i="1"/>
  <c r="K44" i="1"/>
  <c r="K45" i="1"/>
  <c r="K46" i="1"/>
  <c r="K47" i="1"/>
  <c r="K48" i="1"/>
  <c r="K49" i="1"/>
  <c r="K50" i="1"/>
  <c r="K51" i="1"/>
  <c r="K52" i="1"/>
  <c r="K53" i="1"/>
  <c r="K61" i="1"/>
  <c r="K62" i="1"/>
  <c r="K63" i="1"/>
  <c r="K64" i="1"/>
  <c r="K65" i="1"/>
  <c r="K66" i="1"/>
  <c r="K67" i="1"/>
  <c r="K68" i="1"/>
  <c r="K69" i="1"/>
  <c r="K70" i="1"/>
  <c r="K71" i="1"/>
  <c r="K72" i="1"/>
  <c r="K73" i="1"/>
  <c r="K32" i="1"/>
  <c r="K34" i="1"/>
  <c r="K35" i="1"/>
  <c r="K12" i="1"/>
  <c r="K13" i="1"/>
  <c r="K14" i="1"/>
  <c r="K15" i="1"/>
  <c r="K16" i="1"/>
  <c r="K17" i="1"/>
  <c r="K20" i="1"/>
  <c r="K21" i="1"/>
  <c r="K22" i="1"/>
  <c r="K23" i="1"/>
  <c r="K24" i="1"/>
  <c r="K25" i="1"/>
  <c r="K26" i="1"/>
  <c r="K27" i="1"/>
  <c r="K31" i="1"/>
  <c r="K11" i="1"/>
  <c r="J3" i="1"/>
  <c r="A1" i="1" l="1"/>
  <c r="H2" i="1"/>
  <c r="A4" i="1"/>
  <c r="C9" i="1"/>
  <c r="D114" i="1"/>
  <c r="F112" i="1" s="1"/>
  <c r="F114" i="1" s="1"/>
  <c r="H112" i="1" s="1"/>
  <c r="H114" i="1" s="1"/>
  <c r="F103" i="1"/>
  <c r="H103" i="1"/>
  <c r="F92" i="1"/>
  <c r="H92" i="1"/>
  <c r="D103" i="1"/>
  <c r="D92" i="1"/>
  <c r="F75" i="1"/>
  <c r="H75" i="1"/>
  <c r="D75" i="1"/>
  <c r="F33" i="1"/>
  <c r="H33" i="1"/>
  <c r="D33" i="1"/>
  <c r="F106" i="1" l="1"/>
  <c r="F107" i="1" s="1"/>
  <c r="D106" i="1"/>
  <c r="D108" i="1" s="1"/>
  <c r="F105" i="1" s="1"/>
  <c r="H78" i="1"/>
  <c r="H79" i="1" s="1"/>
  <c r="F78" i="1"/>
  <c r="F79" i="1" s="1"/>
  <c r="D78" i="1"/>
  <c r="D80" i="1" s="1"/>
  <c r="H106" i="1"/>
  <c r="H107" i="1" s="1"/>
  <c r="F108" i="1" l="1"/>
  <c r="H105" i="1" s="1"/>
  <c r="H108" i="1" s="1"/>
  <c r="D107" i="1"/>
  <c r="D79" i="1"/>
  <c r="D83" i="1"/>
  <c r="C85" i="1" s="1"/>
  <c r="F77" i="1"/>
  <c r="F80" i="1" s="1"/>
  <c r="F83" i="1" l="1"/>
  <c r="H77" i="1"/>
  <c r="H80" i="1" s="1"/>
  <c r="H83" i="1" s="1"/>
</calcChain>
</file>

<file path=xl/sharedStrings.xml><?xml version="1.0" encoding="utf-8"?>
<sst xmlns="http://schemas.openxmlformats.org/spreadsheetml/2006/main" count="562" uniqueCount="516">
  <si>
    <t>Revenue</t>
  </si>
  <si>
    <t>I01</t>
  </si>
  <si>
    <t>Funds delegated by LEA</t>
  </si>
  <si>
    <t/>
  </si>
  <si>
    <t>I02</t>
  </si>
  <si>
    <t>Funding for 6th form students</t>
  </si>
  <si>
    <t>I03</t>
  </si>
  <si>
    <t>SEN funding</t>
  </si>
  <si>
    <t>I04</t>
  </si>
  <si>
    <t xml:space="preserve">Funding for minority ethnic pupils </t>
  </si>
  <si>
    <t>I05</t>
  </si>
  <si>
    <t>Pupil premium</t>
  </si>
  <si>
    <t>I06</t>
  </si>
  <si>
    <t>Other government grants</t>
  </si>
  <si>
    <t>I07</t>
  </si>
  <si>
    <t>Other grants and payments</t>
  </si>
  <si>
    <t>I08</t>
  </si>
  <si>
    <t>I09</t>
  </si>
  <si>
    <t>Income from catering</t>
  </si>
  <si>
    <t>I10</t>
  </si>
  <si>
    <t>Receipts-supply teacher insurance claims</t>
  </si>
  <si>
    <t>I11</t>
  </si>
  <si>
    <t>Receipts-other insurance claims</t>
  </si>
  <si>
    <t>I12</t>
  </si>
  <si>
    <t>Income from contributions to visits etc.</t>
  </si>
  <si>
    <t>I13</t>
  </si>
  <si>
    <t>Donations and/or private funds</t>
  </si>
  <si>
    <t>I15</t>
  </si>
  <si>
    <t>Pupil focused extended sch funding/grants</t>
  </si>
  <si>
    <t>I16</t>
  </si>
  <si>
    <t>Community focussed sch funding/grants</t>
  </si>
  <si>
    <t>I17</t>
  </si>
  <si>
    <t>Community focussed sch facilities income</t>
  </si>
  <si>
    <t>I18</t>
  </si>
  <si>
    <t>Total Income</t>
  </si>
  <si>
    <t>E01</t>
  </si>
  <si>
    <t>Teaching staff</t>
  </si>
  <si>
    <t>E02</t>
  </si>
  <si>
    <t>Supply teachers</t>
  </si>
  <si>
    <t>E03</t>
  </si>
  <si>
    <t>Education support staff</t>
  </si>
  <si>
    <t>E04</t>
  </si>
  <si>
    <t>Premises staff</t>
  </si>
  <si>
    <t>E05</t>
  </si>
  <si>
    <t>Administrative &amp; clerical staff</t>
  </si>
  <si>
    <t>E06</t>
  </si>
  <si>
    <t>Catering staff</t>
  </si>
  <si>
    <t>E07</t>
  </si>
  <si>
    <t>Cost of other staff</t>
  </si>
  <si>
    <t>E08</t>
  </si>
  <si>
    <t>Indirect employee expenses</t>
  </si>
  <si>
    <t>E09</t>
  </si>
  <si>
    <t xml:space="preserve">Staff development and training </t>
  </si>
  <si>
    <t>E10</t>
  </si>
  <si>
    <t>Supply teacher insurance</t>
  </si>
  <si>
    <t>E11</t>
  </si>
  <si>
    <t>Staff related insurance</t>
  </si>
  <si>
    <t>E12</t>
  </si>
  <si>
    <t>Building maintenance and improvement</t>
  </si>
  <si>
    <t>E13</t>
  </si>
  <si>
    <t>Grounds maintenance and improvement</t>
  </si>
  <si>
    <t>E14</t>
  </si>
  <si>
    <t>Cleaning and caretaking</t>
  </si>
  <si>
    <t>E15</t>
  </si>
  <si>
    <t>Water &amp; sewerage</t>
  </si>
  <si>
    <t>E16</t>
  </si>
  <si>
    <t>Energy</t>
  </si>
  <si>
    <t>E17</t>
  </si>
  <si>
    <t>Rates</t>
  </si>
  <si>
    <t>E18</t>
  </si>
  <si>
    <t>Other occupation costs</t>
  </si>
  <si>
    <t>E19</t>
  </si>
  <si>
    <t>Learning resources (not ICT)</t>
  </si>
  <si>
    <t>E21</t>
  </si>
  <si>
    <t>Exam fees</t>
  </si>
  <si>
    <t>E22</t>
  </si>
  <si>
    <t>Administrative supply</t>
  </si>
  <si>
    <t>E23</t>
  </si>
  <si>
    <t>Other Insurance premiums</t>
  </si>
  <si>
    <t>E24</t>
  </si>
  <si>
    <t>Special facilities</t>
  </si>
  <si>
    <t>E25</t>
  </si>
  <si>
    <t>Catering supplies</t>
  </si>
  <si>
    <t>E26</t>
  </si>
  <si>
    <t>Agency supply staff</t>
  </si>
  <si>
    <t>E27</t>
  </si>
  <si>
    <t>Bought in professional services-curriculum</t>
  </si>
  <si>
    <t>E28</t>
  </si>
  <si>
    <t>E29</t>
  </si>
  <si>
    <t>Loan interest</t>
  </si>
  <si>
    <t>E30</t>
  </si>
  <si>
    <t>Direct revenue financing</t>
  </si>
  <si>
    <t>E31</t>
  </si>
  <si>
    <t>Community focussed school staff</t>
  </si>
  <si>
    <t>E32</t>
  </si>
  <si>
    <t>Community focussed school costs</t>
  </si>
  <si>
    <t>Total Expenditure</t>
  </si>
  <si>
    <t>Rollover b/fwd</t>
  </si>
  <si>
    <t>Maximum allowable surplus (BCM)</t>
  </si>
  <si>
    <t>Amount of surplus in excess of BCM limit</t>
  </si>
  <si>
    <t>CI01</t>
  </si>
  <si>
    <t>Capital income</t>
  </si>
  <si>
    <t>CI03</t>
  </si>
  <si>
    <t>Private income</t>
  </si>
  <si>
    <t>CI04</t>
  </si>
  <si>
    <t>CE01</t>
  </si>
  <si>
    <t>Acquisition of land and existing buildings</t>
  </si>
  <si>
    <t>CE02</t>
  </si>
  <si>
    <t>New construction and conversion</t>
  </si>
  <si>
    <t>CE03</t>
  </si>
  <si>
    <t>Vehicles and plant</t>
  </si>
  <si>
    <t>Loan principal annual repayments</t>
  </si>
  <si>
    <t>Loan balance at end of year</t>
  </si>
  <si>
    <t>These 3 year revenue and capital budget plans have been approved by the Governing Body</t>
  </si>
  <si>
    <t xml:space="preserve">delegated to approve the budgets as agreed in the Finance Policy,  and have been set using the </t>
  </si>
  <si>
    <t>principles of Best Value.</t>
  </si>
  <si>
    <t>Date of Meeting:</t>
  </si>
  <si>
    <t>Head Teacher Signature:</t>
  </si>
  <si>
    <t>Date:</t>
  </si>
  <si>
    <t>Chair of Governors Signature:</t>
  </si>
  <si>
    <t>Headteacher Name:</t>
  </si>
  <si>
    <t>Rating  (Use the drop down list)</t>
  </si>
  <si>
    <t>Not Rated</t>
  </si>
  <si>
    <t>Headteacher email address:</t>
  </si>
  <si>
    <t>SEN allowance</t>
  </si>
  <si>
    <t>Bursar / Finance Officer Name:</t>
  </si>
  <si>
    <t>Bursar / Finance Officer email address:</t>
  </si>
  <si>
    <t>B01 Committed Revenue</t>
  </si>
  <si>
    <t>Loan balance at start of year</t>
  </si>
  <si>
    <t>B02 Uncommitted Revenue</t>
  </si>
  <si>
    <t>B03 Devolved Formula Capital</t>
  </si>
  <si>
    <t>B05 Other Capital</t>
  </si>
  <si>
    <t>B06 Community Focussed School Revenue</t>
  </si>
  <si>
    <t>Free school meals Primary(eligible)</t>
  </si>
  <si>
    <t>Free school meals Secondary(eligible)</t>
  </si>
  <si>
    <t>Adopted (Post-LAC) pupils</t>
  </si>
  <si>
    <t>Funding agreed with virtual schools head teachers</t>
  </si>
  <si>
    <t>Service children</t>
  </si>
  <si>
    <t>Dfe No.</t>
  </si>
  <si>
    <t>DfES</t>
  </si>
  <si>
    <t>School</t>
  </si>
  <si>
    <t>The Cedars</t>
  </si>
  <si>
    <t>Oakfields Education</t>
  </si>
  <si>
    <t>Birchwood PRU</t>
  </si>
  <si>
    <t>Thanet &amp; Dover AC PRU</t>
  </si>
  <si>
    <t>West Kent AC Pru (Ton, Tun Wells &amp; Sev)</t>
  </si>
  <si>
    <t>St John's CE School</t>
  </si>
  <si>
    <t>Maypole Primary School</t>
  </si>
  <si>
    <t>Crockenhill Primary School</t>
  </si>
  <si>
    <t>Cobham Primary School</t>
  </si>
  <si>
    <t>Higham Primary School</t>
  </si>
  <si>
    <t>Lawn Primary School</t>
  </si>
  <si>
    <t>Shears Green Infant School</t>
  </si>
  <si>
    <t>Bean Primary School</t>
  </si>
  <si>
    <t>Capel Primary School</t>
  </si>
  <si>
    <t>Dunton Green Primary School</t>
  </si>
  <si>
    <t>Halstead Community Primary School</t>
  </si>
  <si>
    <t>Four Elms Primary School</t>
  </si>
  <si>
    <t>Kemsing Primary School</t>
  </si>
  <si>
    <t>Leigh Primary School</t>
  </si>
  <si>
    <t>Otford Primary School</t>
  </si>
  <si>
    <t>Pembury School</t>
  </si>
  <si>
    <t>Sandhurst Primary School</t>
  </si>
  <si>
    <t>Weald Community Primary School</t>
  </si>
  <si>
    <t>Shoreham Village School</t>
  </si>
  <si>
    <t>Sussex Road Community Primary School</t>
  </si>
  <si>
    <t>Boughton Monchelsea Primary School</t>
  </si>
  <si>
    <t>East Farleigh Primary School</t>
  </si>
  <si>
    <t>East Peckham Primary School</t>
  </si>
  <si>
    <t>Headcorn Primary School</t>
  </si>
  <si>
    <t>Hollingbourne Primary School</t>
  </si>
  <si>
    <t>Ightham Primary School</t>
  </si>
  <si>
    <t>Lenham Primary School</t>
  </si>
  <si>
    <t>Platts Heath Primary School</t>
  </si>
  <si>
    <t>Brunswick House Primary School</t>
  </si>
  <si>
    <t>North Borough Junior School</t>
  </si>
  <si>
    <t>Park Way Primary School</t>
  </si>
  <si>
    <t>Mereworth Community Primary School</t>
  </si>
  <si>
    <t>Offham Primary School</t>
  </si>
  <si>
    <t>Plaxtol Primary School</t>
  </si>
  <si>
    <t>Ryarsh Primary School</t>
  </si>
  <si>
    <t>Shipbourne School</t>
  </si>
  <si>
    <t>Staplehurst School</t>
  </si>
  <si>
    <t>Sutton Valence Primary School</t>
  </si>
  <si>
    <t>Eastling Primary School</t>
  </si>
  <si>
    <t>Ethelbert Road Primary School</t>
  </si>
  <si>
    <t>Davington Primary School</t>
  </si>
  <si>
    <t>Lower Halstow School</t>
  </si>
  <si>
    <t>Rodmersham School</t>
  </si>
  <si>
    <t>Canterbury Road Primary School</t>
  </si>
  <si>
    <t>Blean Primary School</t>
  </si>
  <si>
    <t>Chartham Primary School</t>
  </si>
  <si>
    <t>Herne Bay Infant School</t>
  </si>
  <si>
    <t>Hoath Primary School</t>
  </si>
  <si>
    <t>Westmeads Community Infant School</t>
  </si>
  <si>
    <t>Whitstable Junior School</t>
  </si>
  <si>
    <t>Aldington Primary School</t>
  </si>
  <si>
    <t>East Stour Primary School</t>
  </si>
  <si>
    <t>Victoria Road Primary School</t>
  </si>
  <si>
    <t>Willesborough Infant School</t>
  </si>
  <si>
    <t>Brook Community Primary School</t>
  </si>
  <si>
    <t>Challock Primary School</t>
  </si>
  <si>
    <t>Great Chart Primary School</t>
  </si>
  <si>
    <t>Mersham Primary School</t>
  </si>
  <si>
    <t>Smeeth Community Primary School</t>
  </si>
  <si>
    <t>Mundella Primary School</t>
  </si>
  <si>
    <t>Hawkinge Primary School</t>
  </si>
  <si>
    <t>Sellindge Primary School</t>
  </si>
  <si>
    <t>River Primary School</t>
  </si>
  <si>
    <t>Langdon Primary School</t>
  </si>
  <si>
    <t>Eythorne Elvington Community Primary School</t>
  </si>
  <si>
    <t>Lydden Primary School</t>
  </si>
  <si>
    <t>Preston Primary School</t>
  </si>
  <si>
    <t>Wingham Primary School</t>
  </si>
  <si>
    <t>Worth Primary School</t>
  </si>
  <si>
    <t>St Mildred's Primary Infant School</t>
  </si>
  <si>
    <t>Callis Grange Nursery and Infant School</t>
  </si>
  <si>
    <t>St Crispin's Community Primary Infant School</t>
  </si>
  <si>
    <t>Ellington Infant School</t>
  </si>
  <si>
    <t>Priory Infant School</t>
  </si>
  <si>
    <t>Shears Green Junior School</t>
  </si>
  <si>
    <t>West Minster Primary School</t>
  </si>
  <si>
    <t>Aycliffe Community Primary School</t>
  </si>
  <si>
    <t>Riverhead Infant School</t>
  </si>
  <si>
    <t>Claremont Primary School</t>
  </si>
  <si>
    <t>St Paul's Infant School</t>
  </si>
  <si>
    <t>Langton Green Primary School</t>
  </si>
  <si>
    <t>Bishops Down Primary School</t>
  </si>
  <si>
    <t>Singlewell Primary School</t>
  </si>
  <si>
    <t>Cheriton Primary School</t>
  </si>
  <si>
    <t>Brookfield Infant School</t>
  </si>
  <si>
    <t>Vigo Village School</t>
  </si>
  <si>
    <t>Palmarsh Primary School</t>
  </si>
  <si>
    <t>Painters Ash Primary School</t>
  </si>
  <si>
    <t>Tunbury Primary School</t>
  </si>
  <si>
    <t>St Margaret's-at-Cliffe Primary School</t>
  </si>
  <si>
    <t>Stocks Green Primary School</t>
  </si>
  <si>
    <t>Sandgate Primary School</t>
  </si>
  <si>
    <t>Sandling Primary School</t>
  </si>
  <si>
    <t>Capel-le-Ferne Primary School</t>
  </si>
  <si>
    <t>Lunsford Primary School</t>
  </si>
  <si>
    <t>Downs View Infant School</t>
  </si>
  <si>
    <t>Kingswood Primary School</t>
  </si>
  <si>
    <t>Senacre Wood Primary School</t>
  </si>
  <si>
    <t>Bromstone Primary School, Broadstairs</t>
  </si>
  <si>
    <t>Parkside Community Primary School</t>
  </si>
  <si>
    <t>High Firs Primary School</t>
  </si>
  <si>
    <t>Sandwich Infant School</t>
  </si>
  <si>
    <t>Sandwich Junior School</t>
  </si>
  <si>
    <t>Sevenoaks Primary School</t>
  </si>
  <si>
    <t>Swalecliffe Community Primary School</t>
  </si>
  <si>
    <t>Aylesham Primary School</t>
  </si>
  <si>
    <t>West Borough Primary School</t>
  </si>
  <si>
    <t>Long Mead Community Primary School</t>
  </si>
  <si>
    <t>Palm Bay Primary School</t>
  </si>
  <si>
    <t>Kings Farm Primary School</t>
  </si>
  <si>
    <t>Kings Hill School</t>
  </si>
  <si>
    <t>New Ash Green Primary School</t>
  </si>
  <si>
    <t>St Michael's CEJ School, Maidstone</t>
  </si>
  <si>
    <t>St Michael's CEI School, Maidstone</t>
  </si>
  <si>
    <t>Lady Joanna Thornhill (Endowed) Primary School</t>
  </si>
  <si>
    <t>St Augustine's Catholic Primary School, Hythe</t>
  </si>
  <si>
    <t>St Ethelbert's Catholic Primary School, Ramsgate</t>
  </si>
  <si>
    <t>Our Lady's Catholic Primary School, Dartford</t>
  </si>
  <si>
    <t>St Thomas' Catholic Primary School, Canterbury</t>
  </si>
  <si>
    <t>Phoenix Community Primary School</t>
  </si>
  <si>
    <t>Hextable Primary School</t>
  </si>
  <si>
    <t>Joy Lane Primary School</t>
  </si>
  <si>
    <t>Rusthall, St Paul's C of E VA Primary School</t>
  </si>
  <si>
    <t>Green Park Community Primary School</t>
  </si>
  <si>
    <t>Goatlees Primary School</t>
  </si>
  <si>
    <t>Tunbridge Wells Girls' Grammar School</t>
  </si>
  <si>
    <t>Tunbridge Wells Grammar School for Boys</t>
  </si>
  <si>
    <t>Holmesdale Technology College</t>
  </si>
  <si>
    <t>Dover Grammar School for Girls</t>
  </si>
  <si>
    <t>Maidstone Grammar School for Girls</t>
  </si>
  <si>
    <t>Simon Langton Girls' Grammar School</t>
  </si>
  <si>
    <t>Borough Green Primary School</t>
  </si>
  <si>
    <t>Roseacre Junior School</t>
  </si>
  <si>
    <t>Herne Bay Junior School</t>
  </si>
  <si>
    <t>St Francis' Catholic School, Maidstone</t>
  </si>
  <si>
    <t>Ditton Infant School</t>
  </si>
  <si>
    <t>Greatstone Primary School</t>
  </si>
  <si>
    <t>Wincheap Foundation Primary School</t>
  </si>
  <si>
    <t>Harcourt Primary School</t>
  </si>
  <si>
    <t>Willesborough Junior School</t>
  </si>
  <si>
    <t>Fleetdown Primary School</t>
  </si>
  <si>
    <t>Thamesview School</t>
  </si>
  <si>
    <t>Simon Langton Grammar School for Boys</t>
  </si>
  <si>
    <t>Hugh Christie Technology College</t>
  </si>
  <si>
    <t>Northfleet Technology College</t>
  </si>
  <si>
    <t>Dover Grammar School for Boys</t>
  </si>
  <si>
    <t>Broomhill Bank School</t>
  </si>
  <si>
    <t>Valence School</t>
  </si>
  <si>
    <t>Bower Grove School</t>
  </si>
  <si>
    <t>St Anthony's School</t>
  </si>
  <si>
    <t>Highview School</t>
  </si>
  <si>
    <t>Rowhill School</t>
  </si>
  <si>
    <t>Harbour School</t>
  </si>
  <si>
    <t>Five Acre Wood School</t>
  </si>
  <si>
    <t>Stone Bay School</t>
  </si>
  <si>
    <t>St Nicholas' School</t>
  </si>
  <si>
    <t>Portal House School</t>
  </si>
  <si>
    <t>Oakley School</t>
  </si>
  <si>
    <t xml:space="preserve">School Name: </t>
  </si>
  <si>
    <t>BCM %
I01, I02, I03, I05 &amp; I18</t>
  </si>
  <si>
    <r>
      <t xml:space="preserve">In Year Surplus / </t>
    </r>
    <r>
      <rPr>
        <sz val="9"/>
        <color indexed="10"/>
        <rFont val="Arial"/>
        <family val="2"/>
      </rPr>
      <t>(Deficit)</t>
    </r>
  </si>
  <si>
    <r>
      <t xml:space="preserve">Yearend Surplus / </t>
    </r>
    <r>
      <rPr>
        <sz val="12"/>
        <color indexed="10"/>
        <rFont val="Arial"/>
        <family val="2"/>
      </rPr>
      <t>(Deficit)</t>
    </r>
  </si>
  <si>
    <r>
      <t>Yearend Surplus / (</t>
    </r>
    <r>
      <rPr>
        <sz val="12"/>
        <color indexed="10"/>
        <rFont val="Arial"/>
        <family val="2"/>
      </rPr>
      <t>Deficit)</t>
    </r>
  </si>
  <si>
    <r>
      <t>In Year Surplus / (</t>
    </r>
    <r>
      <rPr>
        <sz val="9"/>
        <color indexed="10"/>
        <rFont val="Arial"/>
        <family val="2"/>
      </rPr>
      <t>Deficit)</t>
    </r>
  </si>
  <si>
    <t>Capital</t>
  </si>
  <si>
    <t>The attached spreadsheet sets out the format of the 3 Year Plan required by the Local Authority. In order to reduce the number of potential queries regarding your plan, please include comments detailing changes or variances in spending patterns.</t>
  </si>
  <si>
    <t>Please complete the spreadsheet as follows:</t>
  </si>
  <si>
    <t>1)  Only input figures into the shaded areas</t>
  </si>
  <si>
    <t xml:space="preserve">2)  All amounts should be entered as positive with the exceptions of the outstanding loan balance and any deficit bought forward. </t>
  </si>
  <si>
    <t xml:space="preserve">3)  Input the Balance Control Mechanism amount from your Mainstream Template, this  is based on the school's Budget share and is calculated as 8% for Primary Schools and 5% for Secondary Schools </t>
  </si>
  <si>
    <r>
      <t xml:space="preserve">4)  The spreadsheet should be saved and sent as an attachment to the email address below. 
Note: The emailed spreadsheet does not need to be signed but a completed, printed version must be kept for your records and for future reference
</t>
    </r>
    <r>
      <rPr>
        <sz val="12"/>
        <color indexed="56"/>
        <rFont val="Arial"/>
        <family val="2"/>
      </rPr>
      <t>schoolfinancereturns@kent.gov.uk</t>
    </r>
  </si>
  <si>
    <t xml:space="preserve">Each school is required to prepare an annual budget plan for the forthcoming financial year and an estimated budget plan for the following two financial years. This three-year plan (3YP) must be submitted to the Authority before 31st May each year. The 3YP must show the schools expected level of income and expenditure in the Consistent Financial Reporting coding structure, enhanced as required and detailed in the up-dated budget book. 
The school’s 3YP must be approved by the Full Governing Body (FGB) or delegated committee.
Schools must take full account of estimated deficits or surpluses at the previous 31st March in their three year plan.
</t>
  </si>
  <si>
    <t>Loan Balance</t>
  </si>
  <si>
    <t>Enter as positive</t>
  </si>
  <si>
    <t>3yp</t>
  </si>
  <si>
    <t>Northfleet Nursery</t>
  </si>
  <si>
    <t>Repton Manor Primary</t>
  </si>
  <si>
    <t>The Discovery School</t>
  </si>
  <si>
    <t>The Anthony Roper Primary School</t>
  </si>
  <si>
    <t>Cecil Road Primary School</t>
  </si>
  <si>
    <t>Hadlow School</t>
  </si>
  <si>
    <t>Slade Primary School</t>
  </si>
  <si>
    <t>Rose Street Primary School</t>
  </si>
  <si>
    <t>Bethersden School</t>
  </si>
  <si>
    <t>Madginford Primary School</t>
  </si>
  <si>
    <t>St Stephen’s Infant School</t>
  </si>
  <si>
    <t>Broadwater Down Primary School</t>
  </si>
  <si>
    <t>The Craylands School</t>
  </si>
  <si>
    <t>Churchill Primary (Hawkinge)</t>
  </si>
  <si>
    <t>St Paul’s CofE (Vol. Con.) Primary School</t>
  </si>
  <si>
    <t>Fawkham CofE (Vol. Con.) Primary School</t>
  </si>
  <si>
    <t>Sedley's CofE (Vol. Con.) Primary School</t>
  </si>
  <si>
    <t>Benenden CofE Primary School</t>
  </si>
  <si>
    <t>Bidborough CofE (Vol. Con.) Primary School</t>
  </si>
  <si>
    <t>Cranbrook CofE Primary School</t>
  </si>
  <si>
    <t>Goudhurst &amp; Kilndown CofE Primary School</t>
  </si>
  <si>
    <t>Hawkhurst CofE Primary School</t>
  </si>
  <si>
    <t>Hildenborough CofE Primary School</t>
  </si>
  <si>
    <t>Lamberhurst St Mary's CofE (Vol. Con.) Primary School</t>
  </si>
  <si>
    <t>Seal CofE (Vol. Con.) Primary School</t>
  </si>
  <si>
    <t>St John's CofE Primary School, Sevenoaks</t>
  </si>
  <si>
    <t>Speldhurst CofE (Vol. Aid.) Primary School</t>
  </si>
  <si>
    <t>Sundridge and Brasted CofE ( Vol. Con.) Primary School</t>
  </si>
  <si>
    <t>St John's CofE Primary School</t>
  </si>
  <si>
    <t>St Mark's CofE Primary School</t>
  </si>
  <si>
    <t>St Peter's CofE Primary School</t>
  </si>
  <si>
    <t>Crockham Hill CofE (Vol. Con.) Primary School</t>
  </si>
  <si>
    <t>Churchill CofE (Vol. Con.) Primary School</t>
  </si>
  <si>
    <t>Bredhurst CofE (Vol. Con.) Primary School</t>
  </si>
  <si>
    <t>Burham CofE Primary School</t>
  </si>
  <si>
    <t>Harrietsham CofE Primary School</t>
  </si>
  <si>
    <t>Leeds and Broomfield CofE Primary School</t>
  </si>
  <si>
    <t>Thurnham CofE Infant School</t>
  </si>
  <si>
    <t>Trottiscliffe CofE Primary School</t>
  </si>
  <si>
    <t>Ulcombe CofE Primary School</t>
  </si>
  <si>
    <t>Wateringbury CofE Primary School</t>
  </si>
  <si>
    <t>Wouldham, All Saints CofE (Vol. Con.) School</t>
  </si>
  <si>
    <t>St George's CofE ( Vol. Con.) Primary School</t>
  </si>
  <si>
    <t>St Margaret's CofE (Vol. Con.) School, Collier Street</t>
  </si>
  <si>
    <t>Laddingford St. Mary's CofE (Vol. Con.) Primary School</t>
  </si>
  <si>
    <t>Yalding, St Peter and St Paul CofE (Vol. Con.) Primary School</t>
  </si>
  <si>
    <t>Ospringe CofE Primary School</t>
  </si>
  <si>
    <t>Hernhill CofE Primary School</t>
  </si>
  <si>
    <t>Newington CofE Primary School</t>
  </si>
  <si>
    <t>Teynham Parochial CofE Primary School</t>
  </si>
  <si>
    <t>Barham CofE Primary School</t>
  </si>
  <si>
    <t>Bridge and Patrixbourne CofE Primary School</t>
  </si>
  <si>
    <t>Chislet CofE Primary School</t>
  </si>
  <si>
    <t>Littlebourne CofE Primary School</t>
  </si>
  <si>
    <t>St Alphege CofE Infant School</t>
  </si>
  <si>
    <t>Wickhambreaux CofE Primary School</t>
  </si>
  <si>
    <t>John Mayne CofE Primary School, Biddenden</t>
  </si>
  <si>
    <t>Brabourne CofE Primary School</t>
  </si>
  <si>
    <t>Brookland CofE Primary School</t>
  </si>
  <si>
    <t>Chilham, St Mary's CofE Primary School</t>
  </si>
  <si>
    <t>High Halden CofE Primary School</t>
  </si>
  <si>
    <t>Woodchurch CofE Primary School</t>
  </si>
  <si>
    <t>Bodsham CofE Primary School</t>
  </si>
  <si>
    <t>Folkestone, St Martin's CofE Primary School</t>
  </si>
  <si>
    <t>Folkestone, St Peter's CofE Primary School</t>
  </si>
  <si>
    <t>Seabrook CofE Primary School</t>
  </si>
  <si>
    <t>Lyminge CofE Primary School</t>
  </si>
  <si>
    <t>Lympne CofE Primary School</t>
  </si>
  <si>
    <t>Stelling Minnis CofE Primary School</t>
  </si>
  <si>
    <t>Stowting CofE Primary School</t>
  </si>
  <si>
    <t>Selsted CofE Primary School</t>
  </si>
  <si>
    <t>Eastry CofE Primary School</t>
  </si>
  <si>
    <t>Goodnestone CofE Primary School</t>
  </si>
  <si>
    <t>Guston CofE Primary School</t>
  </si>
  <si>
    <t>Nonington CofE Primary School</t>
  </si>
  <si>
    <t>Sibertswold CofE Primary School</t>
  </si>
  <si>
    <t>Birchington CofE Primary School</t>
  </si>
  <si>
    <t xml:space="preserve">Margate, Holy Trinity &amp; St. John's CofE Primary School </t>
  </si>
  <si>
    <t>Westgate on Sea,  St Saviours CofE Junior School</t>
  </si>
  <si>
    <t>Minster CofE Primary School</t>
  </si>
  <si>
    <t>Monkton CofE Primary School</t>
  </si>
  <si>
    <t>St Nicholas at Wade CofE Primary School</t>
  </si>
  <si>
    <t>Frittenden CofE Primary School</t>
  </si>
  <si>
    <t>Egerton CofE Primary School</t>
  </si>
  <si>
    <t>St Lawrence CofE Primary School</t>
  </si>
  <si>
    <t>Boughton-under-Blean and Dunkirk (Vol. Con.) Primary School</t>
  </si>
  <si>
    <t>St Peter's Methodist (Vol. Con.) Primary School</t>
  </si>
  <si>
    <t>St Matthew's High Brooms CofE (Vol. Con.) Primary School</t>
  </si>
  <si>
    <t>Herne CE Infant School and Nursery</t>
  </si>
  <si>
    <t>Langafel CofE (Vol. Con.) Primary School</t>
  </si>
  <si>
    <t>Southborough CofE Primary School</t>
  </si>
  <si>
    <t>West Kingsdown, St Edmund's CofE (Vol. Con.) Primary School</t>
  </si>
  <si>
    <t>John Wesley School</t>
  </si>
  <si>
    <t>St Katharine's Knockholt CofE (Vol. Aid.) Primary School</t>
  </si>
  <si>
    <t>Chevening, (St Botolph's) CofE (Vol. Aid.) Primary School</t>
  </si>
  <si>
    <t>Colliers Green CofE Primary School</t>
  </si>
  <si>
    <t>Sissinghurst CofE Primary School</t>
  </si>
  <si>
    <t>Hever CofE (Vol. Aid.) Primary School</t>
  </si>
  <si>
    <t>Penshurst CofE (Vol. Aid.) Primary School</t>
  </si>
  <si>
    <t>Lady Boswell's CofE (Vol. Aid.) Primary School, Sevenoaks</t>
  </si>
  <si>
    <t>Ide Hill CofE Primary School</t>
  </si>
  <si>
    <t>St Barnabas CofE (Vol. Aid.) Primary School</t>
  </si>
  <si>
    <t>St James CofE (Vol. Aid.) Infant School</t>
  </si>
  <si>
    <t>Hunton CofE Primary School</t>
  </si>
  <si>
    <t>Platt CofE (Vol. Aid.) Primary School</t>
  </si>
  <si>
    <t>Bapchild and Tonge CofE Primary School</t>
  </si>
  <si>
    <t>Hartlip Endowed CofE Primary School</t>
  </si>
  <si>
    <t>Tunstall CofE Primary School</t>
  </si>
  <si>
    <t>Herne CofE Junior School</t>
  </si>
  <si>
    <t>Whitstable &amp; Seasalter Endowed CofE Junior School</t>
  </si>
  <si>
    <t>Ashford, St Mary's CofE Primary School</t>
  </si>
  <si>
    <t>Wittersham CofE Primary School</t>
  </si>
  <si>
    <t>Elham CofE Primary School</t>
  </si>
  <si>
    <t>Saltwood CofE Primary School</t>
  </si>
  <si>
    <t>Cartwright and Kelsey CofE Primary School</t>
  </si>
  <si>
    <t>Dover, St Mary's CofE Primary School</t>
  </si>
  <si>
    <t>St Peter-in-Thanet CofE Junior School</t>
  </si>
  <si>
    <t>Ramsgate, Holy Trinity CofE Primary School</t>
  </si>
  <si>
    <t>St Mary's CofE (Vol. Aid.) Primary School</t>
  </si>
  <si>
    <t>St Anselm's Catholic Primary School Dartford</t>
  </si>
  <si>
    <t>Downsview Primary School</t>
  </si>
  <si>
    <t>Greenfields Primary School</t>
  </si>
  <si>
    <t>Hythe Bay CofE Primary School</t>
  </si>
  <si>
    <t xml:space="preserve">Castle Hill Community Primary School </t>
  </si>
  <si>
    <t xml:space="preserve">Palace Wood Primary School </t>
  </si>
  <si>
    <t>Ashford Oaks Primary School</t>
  </si>
  <si>
    <t>Garlinge Primary School</t>
  </si>
  <si>
    <t>Newington Community Primary School and Nursery</t>
  </si>
  <si>
    <t xml:space="preserve">Northfleet School for Girls </t>
  </si>
  <si>
    <t>The North School</t>
  </si>
  <si>
    <t xml:space="preserve">Maidstone Grammar School </t>
  </si>
  <si>
    <t>The Judd School</t>
  </si>
  <si>
    <t>Snodland CofE (Vol. Aid.) Primary School</t>
  </si>
  <si>
    <t>Ditton CofE Junior School</t>
  </si>
  <si>
    <t>Holy Trinity CofE Primary School, Dartford</t>
  </si>
  <si>
    <t>St Bartholomew's Catholic Primary School, Swanley</t>
  </si>
  <si>
    <t>Brookfield Junior School (Larkfield)</t>
  </si>
  <si>
    <t>Aylesford School</t>
  </si>
  <si>
    <t>The Malling School</t>
  </si>
  <si>
    <t>The Archbishop’s School</t>
  </si>
  <si>
    <t>St George's CofE Foundation School</t>
  </si>
  <si>
    <t>St John's Roman Catholic Comprehensive School</t>
  </si>
  <si>
    <t>The Ellington &amp; Herson School</t>
  </si>
  <si>
    <t>The Ifield School</t>
  </si>
  <si>
    <t>The Foreland School</t>
  </si>
  <si>
    <t>Goldwyn School</t>
  </si>
  <si>
    <t>Grange Park</t>
  </si>
  <si>
    <t>The Orchard School</t>
  </si>
  <si>
    <t>The Wyvern School</t>
  </si>
  <si>
    <t>Meadowfield</t>
  </si>
  <si>
    <t>Laleham Gap Specialist School</t>
  </si>
  <si>
    <t>Year 1</t>
  </si>
  <si>
    <t>Year 2</t>
  </si>
  <si>
    <t>Year 3</t>
  </si>
  <si>
    <t>Comments (where applicable)</t>
  </si>
  <si>
    <t>3 Year Plan Input Form</t>
  </si>
  <si>
    <t>Enter Pupil Numbers for each year</t>
  </si>
  <si>
    <t>Enter the assumed MFG / NFF adjustment %</t>
  </si>
  <si>
    <t>Bought in professional services-Non PFI</t>
  </si>
  <si>
    <t>Bought in professional services-PFI only</t>
  </si>
  <si>
    <t>Whitfield Aspen School</t>
  </si>
  <si>
    <t>Nexus School</t>
  </si>
  <si>
    <t xml:space="preserve">Woodlands Primary School </t>
  </si>
  <si>
    <t>I08B</t>
  </si>
  <si>
    <t>income from letting premises</t>
  </si>
  <si>
    <t>Other Income from facilities and services</t>
  </si>
  <si>
    <t>E28B</t>
  </si>
  <si>
    <t xml:space="preserve">Dartford Science &amp; Technology College </t>
  </si>
  <si>
    <t>I18a</t>
  </si>
  <si>
    <t>I18b</t>
  </si>
  <si>
    <t>I18c</t>
  </si>
  <si>
    <t>Primary = 12%, 
Secondary = 7.5%, 
Specials = 12%)</t>
  </si>
  <si>
    <t>3YP Years</t>
  </si>
  <si>
    <t>E20A</t>
  </si>
  <si>
    <t>Connectivity</t>
  </si>
  <si>
    <t>E20B</t>
  </si>
  <si>
    <t>Onsite servers</t>
  </si>
  <si>
    <t>E20C</t>
  </si>
  <si>
    <t>IT learning resources</t>
  </si>
  <si>
    <t>E20D</t>
  </si>
  <si>
    <t>Administration software and systems</t>
  </si>
  <si>
    <t>E20E</t>
  </si>
  <si>
    <t>Laptops, desktops and tablets</t>
  </si>
  <si>
    <t>E20F</t>
  </si>
  <si>
    <t>Other hardware</t>
  </si>
  <si>
    <t>E20G</t>
  </si>
  <si>
    <t>IT support</t>
  </si>
  <si>
    <t>CE04A</t>
  </si>
  <si>
    <t>CE04B</t>
  </si>
  <si>
    <t>CE04C</t>
  </si>
  <si>
    <t>CE04D</t>
  </si>
  <si>
    <t>CE04E</t>
  </si>
  <si>
    <t>Do not use - see I06 for UIFSM &amp; PE Grant</t>
  </si>
  <si>
    <t xml:space="preserve">Do not use   </t>
  </si>
  <si>
    <t>Enter bal as minus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</si>
</sst>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0.0%"/>
    <numFmt numFmtId="165" formatCode="&quot;£&quot;#,##0"/>
    <numFmt numFmtId="166" formatCode="&quot;£&quot;#,##0.00"/>
    <numFmt numFmtId="167" formatCode="&quot;£&quot;#,##0.00;[Red]\(&quot;£&quot;#,##0.00\)"/>
  </numFmts>
  <fonts count="39">
    <font>
      <sz val="11"/>
      <color theme="1"/>
      <name val="Calibri"/>
      <family val="2"/>
      <scheme val="minor"/>
    </font>
    <font>
      <sz val="11"/>
      <color indexed="8"/>
      <name val="Calibri"/>
      <family val="2"/>
    </font>
    <font>
      <sz val="12"/>
      <name val="Arial"/>
      <family val="2"/>
    </font>
    <font>
      <u/>
      <sz val="10"/>
      <color indexed="12"/>
      <name val="Arial"/>
      <family val="2"/>
    </font>
    <font>
      <sz val="10"/>
      <name val="Arial"/>
      <family val="2"/>
    </font>
    <font>
      <sz val="10"/>
      <color indexed="8"/>
      <name val="MS Sans Serif"/>
      <family val="2"/>
    </font>
    <font>
      <sz val="10"/>
      <name val="MS Sans Serif"/>
      <family val="2"/>
    </font>
    <font>
      <b/>
      <sz val="8"/>
      <name val="Arial"/>
      <family val="2"/>
    </font>
    <font>
      <sz val="8"/>
      <name val="Arial"/>
      <family val="2"/>
    </font>
    <font>
      <sz val="12"/>
      <color indexed="8"/>
      <name val="Arial"/>
      <family val="2"/>
    </font>
    <font>
      <sz val="10"/>
      <color indexed="55"/>
      <name val="Arial"/>
      <family val="2"/>
    </font>
    <font>
      <sz val="9"/>
      <name val="Arial"/>
      <family val="2"/>
    </font>
    <font>
      <sz val="12"/>
      <color indexed="10"/>
      <name val="Arial"/>
      <family val="2"/>
    </font>
    <font>
      <sz val="9"/>
      <color indexed="10"/>
      <name val="Arial"/>
      <family val="2"/>
    </font>
    <font>
      <sz val="14"/>
      <name val="Arial"/>
      <family val="2"/>
    </font>
    <font>
      <b/>
      <sz val="14"/>
      <name val="Arial"/>
      <family val="2"/>
    </font>
    <font>
      <b/>
      <sz val="9"/>
      <name val="Arial"/>
      <family val="2"/>
    </font>
    <font>
      <b/>
      <sz val="12"/>
      <name val="Arial"/>
      <family val="2"/>
    </font>
    <font>
      <b/>
      <sz val="24"/>
      <name val="Arial"/>
      <family val="2"/>
    </font>
    <font>
      <sz val="12"/>
      <color indexed="56"/>
      <name val="Arial"/>
      <family val="2"/>
    </font>
    <font>
      <sz val="9"/>
      <color indexed="8"/>
      <name val="Arial"/>
      <family val="2"/>
    </font>
    <font>
      <b/>
      <sz val="11"/>
      <name val="Arial"/>
      <family val="2"/>
    </font>
    <font>
      <b/>
      <sz val="16"/>
      <name val="Arial"/>
      <family val="2"/>
    </font>
    <font>
      <sz val="11"/>
      <name val="Arial"/>
      <family val="2"/>
    </font>
    <font>
      <sz val="11"/>
      <color indexed="8"/>
      <name val="Arial"/>
      <family val="2"/>
    </font>
    <font>
      <sz val="11"/>
      <color theme="1"/>
      <name val="Calibri"/>
      <family val="2"/>
      <scheme val="minor"/>
    </font>
    <font>
      <sz val="11"/>
      <color theme="0"/>
      <name val="Calibri"/>
      <family val="2"/>
      <scheme val="minor"/>
    </font>
    <font>
      <sz val="12"/>
      <color theme="1"/>
      <name val="Arial"/>
      <family val="2"/>
    </font>
    <font>
      <b/>
      <sz val="12"/>
      <color theme="1"/>
      <name val="Arial"/>
      <family val="2"/>
    </font>
    <font>
      <i/>
      <sz val="12"/>
      <color theme="1"/>
      <name val="Arial"/>
      <family val="2"/>
    </font>
    <font>
      <sz val="12"/>
      <color theme="0"/>
      <name val="Comic Sans MS"/>
      <family val="4"/>
    </font>
    <font>
      <sz val="8"/>
      <color rgb="FFFF0000"/>
      <name val="Arial"/>
      <family val="2"/>
    </font>
    <font>
      <sz val="10"/>
      <color theme="0" tint="-0.34998626667073579"/>
      <name val="Arial"/>
      <family val="2"/>
    </font>
    <font>
      <sz val="12"/>
      <color rgb="FFFF0000"/>
      <name val="Arial"/>
      <family val="2"/>
    </font>
    <font>
      <sz val="9"/>
      <color rgb="FFFF0000"/>
      <name val="Arial"/>
      <family val="2"/>
    </font>
    <font>
      <sz val="12"/>
      <color theme="0"/>
      <name val="Arial"/>
      <family val="2"/>
    </font>
    <font>
      <sz val="9"/>
      <color theme="0"/>
      <name val="Arial"/>
      <family val="2"/>
    </font>
    <font>
      <b/>
      <sz val="20"/>
      <color theme="0"/>
      <name val="Calibri"/>
      <family val="2"/>
      <scheme val="minor"/>
    </font>
    <font>
      <sz val="10"/>
      <color theme="1"/>
      <name val="Arial"/>
      <family val="2"/>
    </font>
  </fonts>
  <fills count="6">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FFFF66"/>
        <bgColor indexed="64"/>
      </patternFill>
    </fill>
    <fill>
      <patternFill patternType="solid">
        <fgColor theme="9" tint="0.79998168889431442"/>
        <bgColor indexed="64"/>
      </patternFill>
    </fill>
  </fills>
  <borders count="11">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top style="thin">
        <color indexed="64"/>
      </top>
      <bottom style="double">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s>
  <cellStyleXfs count="58">
    <xf numFmtId="0" fontId="0"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7" fillId="0" borderId="0">
      <alignment horizontal="center" vertical="center" wrapText="1"/>
    </xf>
    <xf numFmtId="0" fontId="8" fillId="0" borderId="1">
      <alignment horizontal="center" vertical="center" wrapText="1"/>
    </xf>
    <xf numFmtId="0" fontId="8" fillId="0" borderId="1">
      <alignment horizontal="center" vertical="center" wrapText="1"/>
    </xf>
    <xf numFmtId="0" fontId="7" fillId="0" borderId="0">
      <alignment horizontal="left" wrapText="1"/>
    </xf>
    <xf numFmtId="0" fontId="3" fillId="0" borderId="0" applyNumberFormat="0" applyFill="0" applyBorder="0" applyAlignment="0" applyProtection="0">
      <alignment vertical="top"/>
      <protection locked="0"/>
    </xf>
    <xf numFmtId="0" fontId="8" fillId="0" borderId="0">
      <alignment horizontal="left" vertical="center"/>
    </xf>
    <xf numFmtId="0" fontId="8" fillId="0" borderId="0">
      <alignment horizontal="left" vertical="center"/>
    </xf>
    <xf numFmtId="0" fontId="8" fillId="0" borderId="0">
      <alignment horizontal="center" vertical="center"/>
    </xf>
    <xf numFmtId="0" fontId="8" fillId="0" borderId="0">
      <alignment horizontal="center" vertical="center"/>
    </xf>
    <xf numFmtId="0" fontId="4" fillId="0" borderId="0"/>
    <xf numFmtId="0" fontId="4" fillId="0" borderId="0"/>
    <xf numFmtId="0" fontId="4" fillId="0" borderId="0"/>
    <xf numFmtId="0" fontId="4" fillId="0" borderId="0"/>
    <xf numFmtId="0" fontId="4" fillId="0" borderId="0"/>
    <xf numFmtId="0" fontId="5" fillId="0" borderId="0"/>
    <xf numFmtId="0" fontId="27" fillId="0" borderId="0"/>
    <xf numFmtId="0" fontId="27" fillId="0" borderId="0"/>
    <xf numFmtId="0" fontId="5" fillId="0" borderId="0"/>
    <xf numFmtId="0" fontId="4" fillId="0" borderId="0"/>
    <xf numFmtId="0" fontId="25" fillId="0" borderId="0"/>
    <xf numFmtId="0" fontId="25" fillId="0" borderId="0"/>
    <xf numFmtId="0" fontId="4" fillId="0" borderId="0"/>
    <xf numFmtId="0" fontId="25" fillId="0" borderId="0"/>
    <xf numFmtId="0" fontId="25" fillId="0" borderId="0"/>
    <xf numFmtId="0" fontId="25" fillId="0" borderId="0"/>
    <xf numFmtId="0" fontId="25" fillId="0" borderId="0"/>
    <xf numFmtId="0" fontId="25" fillId="0" borderId="0"/>
    <xf numFmtId="0" fontId="1" fillId="0" borderId="0"/>
    <xf numFmtId="0" fontId="4" fillId="0" borderId="0"/>
    <xf numFmtId="0" fontId="2" fillId="0" borderId="0"/>
    <xf numFmtId="0" fontId="4" fillId="0" borderId="0"/>
    <xf numFmtId="0" fontId="4" fillId="0" borderId="0"/>
    <xf numFmtId="0" fontId="4" fillId="0" borderId="0"/>
    <xf numFmtId="0" fontId="25" fillId="0" borderId="0"/>
    <xf numFmtId="0" fontId="25" fillId="0" borderId="0"/>
    <xf numFmtId="0" fontId="4" fillId="0" borderId="0"/>
    <xf numFmtId="0" fontId="4" fillId="0" borderId="0"/>
    <xf numFmtId="0" fontId="4" fillId="0" borderId="0"/>
    <xf numFmtId="3" fontId="8" fillId="0" borderId="0">
      <alignment horizontal="right"/>
    </xf>
    <xf numFmtId="3" fontId="8" fillId="0" borderId="0">
      <alignment horizontal="right"/>
    </xf>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cellStyleXfs>
  <cellXfs count="118">
    <xf numFmtId="0" fontId="0" fillId="0" borderId="0" xfId="0"/>
    <xf numFmtId="165" fontId="10" fillId="0" borderId="0" xfId="31" applyNumberFormat="1" applyFont="1" applyAlignment="1" applyProtection="1">
      <alignment horizontal="right"/>
      <protection hidden="1"/>
    </xf>
    <xf numFmtId="1" fontId="6" fillId="0" borderId="0" xfId="47" applyNumberFormat="1" applyFont="1" applyAlignment="1">
      <alignment horizontal="center" vertical="center" wrapText="1"/>
    </xf>
    <xf numFmtId="0" fontId="6" fillId="0" borderId="0" xfId="47" applyFont="1" applyAlignment="1">
      <alignment horizontal="center" vertical="center" wrapText="1"/>
    </xf>
    <xf numFmtId="1" fontId="6" fillId="0" borderId="0" xfId="47" applyNumberFormat="1" applyFont="1" applyAlignment="1">
      <alignment horizontal="center" vertical="top" wrapText="1"/>
    </xf>
    <xf numFmtId="0" fontId="6" fillId="0" borderId="0" xfId="47" applyFont="1" applyAlignment="1">
      <alignment horizontal="left" vertical="top" wrapText="1"/>
    </xf>
    <xf numFmtId="1" fontId="4" fillId="0" borderId="0" xfId="47" applyNumberFormat="1" applyAlignment="1">
      <alignment horizontal="center"/>
    </xf>
    <xf numFmtId="0" fontId="4" fillId="0" borderId="0" xfId="47" applyAlignment="1">
      <alignment horizontal="left"/>
    </xf>
    <xf numFmtId="0" fontId="4" fillId="0" borderId="0" xfId="0" applyFont="1" applyAlignment="1">
      <alignment horizontal="center" vertical="center" wrapText="1"/>
    </xf>
    <xf numFmtId="0" fontId="0" fillId="0" borderId="0" xfId="0" applyAlignment="1">
      <alignment horizontal="center"/>
    </xf>
    <xf numFmtId="0" fontId="0" fillId="0" borderId="0" xfId="0" applyAlignment="1">
      <alignment horizontal="center" wrapText="1"/>
    </xf>
    <xf numFmtId="10" fontId="0" fillId="0" borderId="0" xfId="0" applyNumberFormat="1" applyAlignment="1">
      <alignment horizontal="center"/>
    </xf>
    <xf numFmtId="166" fontId="10" fillId="0" borderId="0" xfId="31" applyNumberFormat="1" applyFont="1" applyAlignment="1" applyProtection="1">
      <alignment horizontal="right"/>
      <protection hidden="1"/>
    </xf>
    <xf numFmtId="0" fontId="28" fillId="0" borderId="0" xfId="0" applyFont="1" applyAlignment="1">
      <alignment wrapText="1"/>
    </xf>
    <xf numFmtId="0" fontId="0" fillId="0" borderId="0" xfId="0" applyAlignment="1">
      <alignment horizontal="right"/>
    </xf>
    <xf numFmtId="0" fontId="27" fillId="0" borderId="2" xfId="0" applyFont="1" applyBorder="1" applyAlignment="1">
      <alignment wrapText="1"/>
    </xf>
    <xf numFmtId="0" fontId="29" fillId="0" borderId="0" xfId="0" applyFont="1" applyAlignment="1">
      <alignment horizontal="right" wrapText="1"/>
    </xf>
    <xf numFmtId="0" fontId="27" fillId="0" borderId="0" xfId="0" applyFont="1" applyAlignment="1">
      <alignment horizontal="right"/>
    </xf>
    <xf numFmtId="0" fontId="27" fillId="0" borderId="0" xfId="0" applyFont="1" applyAlignment="1">
      <alignment wrapText="1"/>
    </xf>
    <xf numFmtId="0" fontId="27" fillId="0" borderId="0" xfId="0" applyFont="1" applyAlignment="1">
      <alignment horizontal="right" vertical="top"/>
    </xf>
    <xf numFmtId="0" fontId="2" fillId="0" borderId="0" xfId="0" applyFont="1" applyAlignment="1">
      <alignment wrapText="1"/>
    </xf>
    <xf numFmtId="0" fontId="27" fillId="0" borderId="0" xfId="0" applyFont="1"/>
    <xf numFmtId="0" fontId="30" fillId="0" borderId="0" xfId="31" applyFont="1" applyAlignment="1">
      <alignment horizontal="right"/>
    </xf>
    <xf numFmtId="0" fontId="17" fillId="0" borderId="0" xfId="31" applyFont="1" applyAlignment="1" applyProtection="1">
      <alignment horizontal="center"/>
      <protection hidden="1"/>
    </xf>
    <xf numFmtId="0" fontId="2" fillId="0" borderId="0" xfId="31" applyFont="1" applyProtection="1">
      <protection hidden="1"/>
    </xf>
    <xf numFmtId="0" fontId="17" fillId="0" borderId="0" xfId="31" applyFont="1" applyAlignment="1" applyProtection="1">
      <alignment horizontal="right"/>
      <protection hidden="1"/>
    </xf>
    <xf numFmtId="0" fontId="17" fillId="0" borderId="0" xfId="31" applyFont="1" applyProtection="1">
      <protection hidden="1"/>
    </xf>
    <xf numFmtId="0" fontId="2" fillId="0" borderId="0" xfId="31" applyFont="1" applyAlignment="1" applyProtection="1">
      <alignment horizontal="center"/>
      <protection hidden="1"/>
    </xf>
    <xf numFmtId="0" fontId="11" fillId="0" borderId="3" xfId="31" applyFont="1" applyBorder="1" applyAlignment="1" applyProtection="1">
      <alignment horizontal="center"/>
      <protection hidden="1"/>
    </xf>
    <xf numFmtId="0" fontId="9" fillId="0" borderId="3" xfId="31" applyFont="1" applyBorder="1" applyProtection="1">
      <protection hidden="1"/>
    </xf>
    <xf numFmtId="0" fontId="26" fillId="2" borderId="0" xfId="0" applyFont="1" applyFill="1" applyProtection="1">
      <protection hidden="1"/>
    </xf>
    <xf numFmtId="0" fontId="0" fillId="0" borderId="0" xfId="0" applyProtection="1">
      <protection hidden="1"/>
    </xf>
    <xf numFmtId="0" fontId="21" fillId="0" borderId="0" xfId="31" applyFont="1" applyAlignment="1" applyProtection="1">
      <alignment horizontal="right" vertical="center"/>
      <protection hidden="1"/>
    </xf>
    <xf numFmtId="0" fontId="11" fillId="0" borderId="0" xfId="31" applyFont="1" applyProtection="1">
      <protection hidden="1"/>
    </xf>
    <xf numFmtId="0" fontId="14" fillId="0" borderId="0" xfId="31" applyFont="1" applyProtection="1">
      <protection hidden="1"/>
    </xf>
    <xf numFmtId="0" fontId="16" fillId="0" borderId="0" xfId="31" applyFont="1" applyProtection="1">
      <protection hidden="1"/>
    </xf>
    <xf numFmtId="0" fontId="1" fillId="0" borderId="0" xfId="38" applyProtection="1">
      <protection hidden="1"/>
    </xf>
    <xf numFmtId="166" fontId="2" fillId="0" borderId="0" xfId="31" applyNumberFormat="1" applyFont="1" applyProtection="1">
      <protection hidden="1"/>
    </xf>
    <xf numFmtId="166" fontId="1" fillId="0" borderId="0" xfId="38" applyNumberFormat="1" applyProtection="1">
      <protection hidden="1"/>
    </xf>
    <xf numFmtId="0" fontId="11" fillId="0" borderId="1" xfId="31" applyFont="1" applyBorder="1" applyProtection="1">
      <protection hidden="1"/>
    </xf>
    <xf numFmtId="0" fontId="11" fillId="0" borderId="6" xfId="31" applyFont="1" applyBorder="1" applyProtection="1">
      <protection hidden="1"/>
    </xf>
    <xf numFmtId="0" fontId="11" fillId="0" borderId="3" xfId="31" applyFont="1" applyBorder="1" applyProtection="1">
      <protection hidden="1"/>
    </xf>
    <xf numFmtId="166" fontId="31" fillId="0" borderId="0" xfId="31" applyNumberFormat="1" applyFont="1" applyAlignment="1" applyProtection="1">
      <alignment horizontal="center" vertical="top"/>
      <protection hidden="1"/>
    </xf>
    <xf numFmtId="166" fontId="9" fillId="0" borderId="0" xfId="31" applyNumberFormat="1" applyFont="1" applyAlignment="1" applyProtection="1">
      <alignment horizontal="right"/>
      <protection hidden="1"/>
    </xf>
    <xf numFmtId="0" fontId="2" fillId="0" borderId="7" xfId="31" applyFont="1" applyBorder="1" applyProtection="1">
      <protection hidden="1"/>
    </xf>
    <xf numFmtId="166" fontId="31" fillId="0" borderId="0" xfId="31" applyNumberFormat="1" applyFont="1" applyAlignment="1" applyProtection="1">
      <alignment horizontal="right" vertical="top"/>
      <protection hidden="1"/>
    </xf>
    <xf numFmtId="165" fontId="2" fillId="0" borderId="0" xfId="31" applyNumberFormat="1" applyFont="1" applyProtection="1">
      <protection hidden="1"/>
    </xf>
    <xf numFmtId="0" fontId="9" fillId="0" borderId="0" xfId="31" applyFont="1" applyProtection="1">
      <protection hidden="1"/>
    </xf>
    <xf numFmtId="0" fontId="32" fillId="0" borderId="0" xfId="31" applyFont="1" applyAlignment="1" applyProtection="1">
      <alignment horizontal="center"/>
      <protection hidden="1"/>
    </xf>
    <xf numFmtId="0" fontId="31" fillId="0" borderId="0" xfId="31" applyFont="1" applyAlignment="1" applyProtection="1">
      <alignment horizontal="right" vertical="top"/>
      <protection hidden="1"/>
    </xf>
    <xf numFmtId="0" fontId="4" fillId="0" borderId="0" xfId="31" applyFont="1" applyAlignment="1" applyProtection="1">
      <alignment horizontal="left"/>
      <protection hidden="1"/>
    </xf>
    <xf numFmtId="0" fontId="4" fillId="0" borderId="0" xfId="31" applyFont="1" applyAlignment="1" applyProtection="1">
      <alignment horizontal="right"/>
      <protection hidden="1"/>
    </xf>
    <xf numFmtId="0" fontId="20" fillId="0" borderId="0" xfId="31" applyFont="1" applyProtection="1">
      <protection hidden="1"/>
    </xf>
    <xf numFmtId="0" fontId="2" fillId="0" borderId="0" xfId="31" applyFont="1" applyAlignment="1" applyProtection="1">
      <alignment horizontal="left"/>
      <protection hidden="1"/>
    </xf>
    <xf numFmtId="0" fontId="2" fillId="0" borderId="0" xfId="31" applyFont="1" applyAlignment="1" applyProtection="1">
      <alignment horizontal="centerContinuous" wrapText="1"/>
      <protection hidden="1"/>
    </xf>
    <xf numFmtId="0" fontId="2" fillId="0" borderId="8" xfId="40" applyBorder="1" applyProtection="1">
      <protection locked="0" hidden="1"/>
    </xf>
    <xf numFmtId="0" fontId="2" fillId="0" borderId="0" xfId="31" applyFont="1" applyAlignment="1" applyProtection="1">
      <alignment horizontal="right"/>
      <protection hidden="1"/>
    </xf>
    <xf numFmtId="0" fontId="33" fillId="0" borderId="0" xfId="31" applyFont="1" applyProtection="1">
      <protection hidden="1"/>
    </xf>
    <xf numFmtId="0" fontId="34" fillId="0" borderId="0" xfId="31" applyFont="1" applyProtection="1">
      <protection hidden="1"/>
    </xf>
    <xf numFmtId="0" fontId="35" fillId="0" borderId="0" xfId="31" applyFont="1" applyProtection="1">
      <protection hidden="1"/>
    </xf>
    <xf numFmtId="0" fontId="36" fillId="0" borderId="0" xfId="31" applyFont="1" applyProtection="1">
      <protection hidden="1"/>
    </xf>
    <xf numFmtId="0" fontId="27" fillId="0" borderId="0" xfId="31" applyFont="1" applyProtection="1">
      <protection hidden="1"/>
    </xf>
    <xf numFmtId="166" fontId="4" fillId="0" borderId="1" xfId="31" applyNumberFormat="1" applyFont="1" applyBorder="1" applyProtection="1">
      <protection hidden="1"/>
    </xf>
    <xf numFmtId="167" fontId="4" fillId="0" borderId="6" xfId="31" applyNumberFormat="1" applyFont="1" applyBorder="1" applyProtection="1">
      <protection hidden="1"/>
    </xf>
    <xf numFmtId="167" fontId="4" fillId="0" borderId="3" xfId="31" applyNumberFormat="1" applyFont="1" applyBorder="1" applyProtection="1">
      <protection hidden="1"/>
    </xf>
    <xf numFmtId="167" fontId="4" fillId="0" borderId="7" xfId="31" applyNumberFormat="1" applyFont="1" applyBorder="1" applyProtection="1">
      <protection hidden="1"/>
    </xf>
    <xf numFmtId="166" fontId="4" fillId="0" borderId="6" xfId="31" applyNumberFormat="1" applyFont="1" applyBorder="1" applyProtection="1">
      <protection hidden="1"/>
    </xf>
    <xf numFmtId="166" fontId="4" fillId="0" borderId="3" xfId="31" applyNumberFormat="1" applyFont="1" applyBorder="1" applyProtection="1">
      <protection hidden="1"/>
    </xf>
    <xf numFmtId="166" fontId="4" fillId="0" borderId="0" xfId="31" applyNumberFormat="1" applyFont="1" applyProtection="1">
      <protection hidden="1"/>
    </xf>
    <xf numFmtId="165" fontId="4" fillId="0" borderId="0" xfId="31" applyNumberFormat="1" applyFont="1" applyProtection="1">
      <protection hidden="1"/>
    </xf>
    <xf numFmtId="165" fontId="4" fillId="0" borderId="3" xfId="31" applyNumberFormat="1" applyFont="1" applyBorder="1" applyProtection="1">
      <protection hidden="1"/>
    </xf>
    <xf numFmtId="0" fontId="23" fillId="0" borderId="3" xfId="31" applyFont="1" applyBorder="1" applyAlignment="1" applyProtection="1">
      <alignment horizontal="center"/>
      <protection hidden="1"/>
    </xf>
    <xf numFmtId="0" fontId="24" fillId="0" borderId="3" xfId="31" applyFont="1" applyBorder="1" applyAlignment="1" applyProtection="1">
      <alignment horizontal="center"/>
      <protection hidden="1"/>
    </xf>
    <xf numFmtId="0" fontId="17" fillId="3" borderId="5" xfId="31" applyFont="1" applyFill="1" applyBorder="1" applyAlignment="1" applyProtection="1">
      <alignment horizontal="center"/>
      <protection hidden="1"/>
    </xf>
    <xf numFmtId="0" fontId="18" fillId="0" borderId="0" xfId="31" applyFont="1" applyProtection="1">
      <protection hidden="1"/>
    </xf>
    <xf numFmtId="0" fontId="17" fillId="0" borderId="0" xfId="31" applyFont="1" applyAlignment="1" applyProtection="1">
      <alignment horizontal="left"/>
      <protection hidden="1"/>
    </xf>
    <xf numFmtId="166" fontId="10" fillId="0" borderId="1" xfId="31" applyNumberFormat="1" applyFont="1" applyBorder="1" applyAlignment="1" applyProtection="1">
      <alignment horizontal="right"/>
      <protection hidden="1"/>
    </xf>
    <xf numFmtId="166" fontId="9" fillId="0" borderId="6" xfId="31" applyNumberFormat="1" applyFont="1" applyBorder="1" applyProtection="1">
      <protection hidden="1"/>
    </xf>
    <xf numFmtId="166" fontId="9" fillId="0" borderId="3" xfId="31" applyNumberFormat="1" applyFont="1" applyBorder="1" applyProtection="1">
      <protection hidden="1"/>
    </xf>
    <xf numFmtId="166" fontId="9" fillId="0" borderId="7" xfId="31" applyNumberFormat="1" applyFont="1" applyBorder="1" applyProtection="1">
      <protection hidden="1"/>
    </xf>
    <xf numFmtId="166" fontId="2" fillId="0" borderId="6" xfId="31" applyNumberFormat="1" applyFont="1" applyBorder="1" applyProtection="1">
      <protection hidden="1"/>
    </xf>
    <xf numFmtId="0" fontId="15" fillId="0" borderId="0" xfId="31" applyFont="1" applyAlignment="1" applyProtection="1">
      <alignment horizontal="center" wrapText="1"/>
      <protection hidden="1"/>
    </xf>
    <xf numFmtId="0" fontId="2" fillId="0" borderId="3" xfId="31" applyFont="1" applyBorder="1" applyAlignment="1" applyProtection="1">
      <alignment horizontal="center"/>
      <protection hidden="1"/>
    </xf>
    <xf numFmtId="166" fontId="9" fillId="0" borderId="1" xfId="31" applyNumberFormat="1" applyFont="1" applyBorder="1" applyProtection="1">
      <protection hidden="1"/>
    </xf>
    <xf numFmtId="0" fontId="2" fillId="0" borderId="6" xfId="31" applyFont="1" applyBorder="1" applyProtection="1">
      <protection hidden="1"/>
    </xf>
    <xf numFmtId="0" fontId="2" fillId="0" borderId="3" xfId="31" applyFont="1" applyBorder="1" applyProtection="1">
      <protection hidden="1"/>
    </xf>
    <xf numFmtId="0" fontId="2" fillId="0" borderId="0" xfId="31" applyFont="1" applyAlignment="1" applyProtection="1">
      <alignment horizontal="centerContinuous"/>
      <protection hidden="1"/>
    </xf>
    <xf numFmtId="0" fontId="0" fillId="0" borderId="0" xfId="0" applyAlignment="1" applyProtection="1">
      <alignment wrapText="1"/>
      <protection hidden="1"/>
    </xf>
    <xf numFmtId="164" fontId="10" fillId="0" borderId="1" xfId="31" applyNumberFormat="1" applyFont="1" applyBorder="1" applyAlignment="1" applyProtection="1">
      <alignment horizontal="right"/>
      <protection hidden="1"/>
    </xf>
    <xf numFmtId="0" fontId="9" fillId="0" borderId="6" xfId="31" applyFont="1" applyBorder="1" applyProtection="1">
      <protection hidden="1"/>
    </xf>
    <xf numFmtId="0" fontId="9" fillId="0" borderId="7" xfId="31" applyFont="1" applyBorder="1" applyProtection="1">
      <protection hidden="1"/>
    </xf>
    <xf numFmtId="0" fontId="9" fillId="0" borderId="0" xfId="31" applyFont="1" applyAlignment="1" applyProtection="1">
      <alignment horizontal="right"/>
      <protection hidden="1"/>
    </xf>
    <xf numFmtId="165" fontId="2" fillId="0" borderId="6" xfId="31" applyNumberFormat="1" applyFont="1" applyBorder="1" applyProtection="1">
      <protection hidden="1"/>
    </xf>
    <xf numFmtId="0" fontId="9" fillId="0" borderId="1" xfId="31" applyFont="1" applyBorder="1" applyProtection="1">
      <protection hidden="1"/>
    </xf>
    <xf numFmtId="0" fontId="38" fillId="0" borderId="0" xfId="0" applyFont="1" applyAlignment="1" applyProtection="1">
      <alignment vertical="center" shrinkToFit="1"/>
      <protection locked="0"/>
    </xf>
    <xf numFmtId="0" fontId="17" fillId="4" borderId="4" xfId="31" applyFont="1" applyFill="1" applyBorder="1" applyAlignment="1" applyProtection="1">
      <alignment horizontal="center" vertical="center"/>
      <protection locked="0"/>
    </xf>
    <xf numFmtId="0" fontId="17" fillId="4" borderId="5" xfId="31" applyFont="1" applyFill="1" applyBorder="1" applyAlignment="1" applyProtection="1">
      <alignment horizontal="center" vertical="center"/>
      <protection locked="0" hidden="1"/>
    </xf>
    <xf numFmtId="10" fontId="17" fillId="4" borderId="5" xfId="31" applyNumberFormat="1" applyFont="1" applyFill="1" applyBorder="1" applyAlignment="1" applyProtection="1">
      <alignment horizontal="center" vertical="center"/>
      <protection locked="0" hidden="1"/>
    </xf>
    <xf numFmtId="166" fontId="4" fillId="4" borderId="0" xfId="31" applyNumberFormat="1" applyFont="1" applyFill="1" applyProtection="1">
      <protection locked="0" hidden="1"/>
    </xf>
    <xf numFmtId="0" fontId="0" fillId="4" borderId="8" xfId="0" applyFill="1" applyBorder="1" applyAlignment="1" applyProtection="1">
      <alignment horizontal="left" wrapText="1"/>
      <protection locked="0" hidden="1"/>
    </xf>
    <xf numFmtId="0" fontId="0" fillId="4" borderId="10" xfId="0" applyFill="1" applyBorder="1" applyAlignment="1" applyProtection="1">
      <alignment horizontal="left" wrapText="1"/>
      <protection locked="0" hidden="1"/>
    </xf>
    <xf numFmtId="0" fontId="0" fillId="4" borderId="9" xfId="0" applyFill="1" applyBorder="1" applyAlignment="1" applyProtection="1">
      <alignment horizontal="left" wrapText="1"/>
      <protection locked="0" hidden="1"/>
    </xf>
    <xf numFmtId="0" fontId="0" fillId="4" borderId="8" xfId="0" applyFill="1" applyBorder="1" applyAlignment="1" applyProtection="1">
      <alignment wrapText="1"/>
      <protection locked="0" hidden="1"/>
    </xf>
    <xf numFmtId="0" fontId="0" fillId="4" borderId="9" xfId="0" applyFill="1" applyBorder="1" applyAlignment="1" applyProtection="1">
      <alignment wrapText="1"/>
      <protection locked="0" hidden="1"/>
    </xf>
    <xf numFmtId="166" fontId="4" fillId="4" borderId="6" xfId="31" applyNumberFormat="1" applyFont="1" applyFill="1" applyBorder="1" applyProtection="1">
      <protection locked="0" hidden="1"/>
    </xf>
    <xf numFmtId="167" fontId="4" fillId="4" borderId="6" xfId="31" applyNumberFormat="1" applyFont="1" applyFill="1" applyBorder="1" applyProtection="1">
      <protection locked="0"/>
    </xf>
    <xf numFmtId="167" fontId="4" fillId="4" borderId="6" xfId="31" applyNumberFormat="1" applyFont="1" applyFill="1" applyBorder="1" applyProtection="1">
      <protection locked="0" hidden="1"/>
    </xf>
    <xf numFmtId="167" fontId="4" fillId="4" borderId="0" xfId="31" applyNumberFormat="1" applyFont="1" applyFill="1" applyProtection="1">
      <protection locked="0" hidden="1"/>
    </xf>
    <xf numFmtId="0" fontId="17" fillId="0" borderId="0" xfId="31" applyFont="1" applyAlignment="1" applyProtection="1">
      <alignment horizontal="center"/>
      <protection locked="0" hidden="1"/>
    </xf>
    <xf numFmtId="0" fontId="15" fillId="0" borderId="0" xfId="31" applyFont="1" applyAlignment="1" applyProtection="1">
      <alignment horizontal="center" vertical="center" wrapText="1"/>
      <protection hidden="1"/>
    </xf>
    <xf numFmtId="0" fontId="4" fillId="5" borderId="0" xfId="0" applyFont="1" applyFill="1" applyAlignment="1">
      <alignment horizontal="center" vertical="center" wrapText="1"/>
    </xf>
    <xf numFmtId="0" fontId="0" fillId="5" borderId="0" xfId="0" applyFill="1" applyAlignment="1">
      <alignment horizontal="center" vertical="center"/>
    </xf>
    <xf numFmtId="0" fontId="17" fillId="0" borderId="0" xfId="31" applyFont="1" applyAlignment="1" applyProtection="1">
      <alignment horizontal="center"/>
      <protection hidden="1"/>
    </xf>
    <xf numFmtId="0" fontId="22" fillId="4" borderId="0" xfId="31" applyFont="1" applyFill="1" applyAlignment="1" applyProtection="1">
      <alignment horizontal="center" vertical="center"/>
      <protection hidden="1"/>
    </xf>
    <xf numFmtId="0" fontId="37" fillId="4" borderId="0" xfId="0" applyFont="1" applyFill="1" applyAlignment="1" applyProtection="1">
      <alignment horizontal="center" vertical="center" wrapText="1"/>
      <protection hidden="1"/>
    </xf>
    <xf numFmtId="165" fontId="10" fillId="3" borderId="0" xfId="31" applyNumberFormat="1" applyFont="1" applyFill="1" applyAlignment="1" applyProtection="1">
      <alignment horizontal="right"/>
      <protection hidden="1"/>
    </xf>
    <xf numFmtId="0" fontId="2" fillId="3" borderId="0" xfId="31" applyFont="1" applyFill="1" applyProtection="1">
      <protection hidden="1"/>
    </xf>
    <xf numFmtId="0" fontId="11" fillId="3" borderId="0" xfId="31" applyFont="1" applyFill="1" applyProtection="1">
      <protection hidden="1"/>
    </xf>
  </cellXfs>
  <cellStyles count="58">
    <cellStyle name="Comma 10" xfId="1" xr:uid="{00000000-0005-0000-0000-000000000000}"/>
    <cellStyle name="Comma 11" xfId="2" xr:uid="{00000000-0005-0000-0000-000001000000}"/>
    <cellStyle name="Comma 2" xfId="3" xr:uid="{00000000-0005-0000-0000-000002000000}"/>
    <cellStyle name="Comma 3" xfId="4" xr:uid="{00000000-0005-0000-0000-000003000000}"/>
    <cellStyle name="Comma 4" xfId="5" xr:uid="{00000000-0005-0000-0000-000004000000}"/>
    <cellStyle name="Comma 4 2" xfId="6" xr:uid="{00000000-0005-0000-0000-000005000000}"/>
    <cellStyle name="Comma 5" xfId="7" xr:uid="{00000000-0005-0000-0000-000006000000}"/>
    <cellStyle name="Comma 6" xfId="8" xr:uid="{00000000-0005-0000-0000-000007000000}"/>
    <cellStyle name="Currency 2" xfId="9" xr:uid="{00000000-0005-0000-0000-000008000000}"/>
    <cellStyle name="Currency 3" xfId="10" xr:uid="{00000000-0005-0000-0000-000009000000}"/>
    <cellStyle name="Header" xfId="11" xr:uid="{00000000-0005-0000-0000-00000A000000}"/>
    <cellStyle name="HeaderGrant" xfId="12" xr:uid="{00000000-0005-0000-0000-00000B000000}"/>
    <cellStyle name="HeaderGrant 2" xfId="13" xr:uid="{00000000-0005-0000-0000-00000C000000}"/>
    <cellStyle name="HeaderLEA" xfId="14" xr:uid="{00000000-0005-0000-0000-00000D000000}"/>
    <cellStyle name="Hyperlink 2" xfId="15" xr:uid="{00000000-0005-0000-0000-00000E000000}"/>
    <cellStyle name="LEAName" xfId="16" xr:uid="{00000000-0005-0000-0000-00000F000000}"/>
    <cellStyle name="LEAName 2" xfId="17" xr:uid="{00000000-0005-0000-0000-000010000000}"/>
    <cellStyle name="LEANumber" xfId="18" xr:uid="{00000000-0005-0000-0000-000011000000}"/>
    <cellStyle name="LEANumber 2" xfId="19" xr:uid="{00000000-0005-0000-0000-000012000000}"/>
    <cellStyle name="Normal" xfId="0" builtinId="0"/>
    <cellStyle name="Normal 10" xfId="20" xr:uid="{00000000-0005-0000-0000-000014000000}"/>
    <cellStyle name="Normal 11" xfId="21" xr:uid="{00000000-0005-0000-0000-000015000000}"/>
    <cellStyle name="Normal 12" xfId="22" xr:uid="{00000000-0005-0000-0000-000016000000}"/>
    <cellStyle name="Normal 13" xfId="23" xr:uid="{00000000-0005-0000-0000-000017000000}"/>
    <cellStyle name="Normal 14" xfId="24" xr:uid="{00000000-0005-0000-0000-000018000000}"/>
    <cellStyle name="Normal 15" xfId="25" xr:uid="{00000000-0005-0000-0000-000019000000}"/>
    <cellStyle name="Normal 16" xfId="26" xr:uid="{00000000-0005-0000-0000-00001A000000}"/>
    <cellStyle name="Normal 16 2" xfId="27" xr:uid="{00000000-0005-0000-0000-00001B000000}"/>
    <cellStyle name="Normal 17" xfId="28" xr:uid="{00000000-0005-0000-0000-00001C000000}"/>
    <cellStyle name="Normal 18" xfId="29" xr:uid="{00000000-0005-0000-0000-00001D000000}"/>
    <cellStyle name="Normal 19" xfId="30" xr:uid="{00000000-0005-0000-0000-00001E000000}"/>
    <cellStyle name="Normal 2" xfId="31" xr:uid="{00000000-0005-0000-0000-00001F000000}"/>
    <cellStyle name="Normal 2 2" xfId="32" xr:uid="{00000000-0005-0000-0000-000020000000}"/>
    <cellStyle name="Normal 2 3" xfId="33" xr:uid="{00000000-0005-0000-0000-000021000000}"/>
    <cellStyle name="Normal 2 3 2" xfId="34" xr:uid="{00000000-0005-0000-0000-000022000000}"/>
    <cellStyle name="Normal 2 4" xfId="35" xr:uid="{00000000-0005-0000-0000-000023000000}"/>
    <cellStyle name="Normal 2 4 2" xfId="36" xr:uid="{00000000-0005-0000-0000-000024000000}"/>
    <cellStyle name="Normal 2 5" xfId="37" xr:uid="{00000000-0005-0000-0000-000025000000}"/>
    <cellStyle name="Normal 20" xfId="38" xr:uid="{00000000-0005-0000-0000-000026000000}"/>
    <cellStyle name="Normal 3" xfId="39" xr:uid="{00000000-0005-0000-0000-000027000000}"/>
    <cellStyle name="Normal 3 2" xfId="40" xr:uid="{00000000-0005-0000-0000-000028000000}"/>
    <cellStyle name="Normal 3 3" xfId="41" xr:uid="{00000000-0005-0000-0000-000029000000}"/>
    <cellStyle name="Normal 4" xfId="42" xr:uid="{00000000-0005-0000-0000-00002A000000}"/>
    <cellStyle name="Normal 5" xfId="43" xr:uid="{00000000-0005-0000-0000-00002B000000}"/>
    <cellStyle name="Normal 6" xfId="44" xr:uid="{00000000-0005-0000-0000-00002C000000}"/>
    <cellStyle name="Normal 6 2" xfId="45" xr:uid="{00000000-0005-0000-0000-00002D000000}"/>
    <cellStyle name="Normal 7" xfId="46" xr:uid="{00000000-0005-0000-0000-00002E000000}"/>
    <cellStyle name="Normal 8" xfId="47" xr:uid="{00000000-0005-0000-0000-00002F000000}"/>
    <cellStyle name="Normal 9" xfId="48" xr:uid="{00000000-0005-0000-0000-000030000000}"/>
    <cellStyle name="Number" xfId="49" xr:uid="{00000000-0005-0000-0000-000031000000}"/>
    <cellStyle name="Number 2" xfId="50" xr:uid="{00000000-0005-0000-0000-000032000000}"/>
    <cellStyle name="Percent 10" xfId="51" xr:uid="{00000000-0005-0000-0000-000033000000}"/>
    <cellStyle name="Percent 11" xfId="52" xr:uid="{00000000-0005-0000-0000-000034000000}"/>
    <cellStyle name="Percent 2" xfId="53" xr:uid="{00000000-0005-0000-0000-000035000000}"/>
    <cellStyle name="Percent 2 2" xfId="54" xr:uid="{00000000-0005-0000-0000-000036000000}"/>
    <cellStyle name="Percent 3" xfId="55" xr:uid="{00000000-0005-0000-0000-000037000000}"/>
    <cellStyle name="Percent 4" xfId="56" xr:uid="{00000000-0005-0000-0000-000038000000}"/>
    <cellStyle name="Percent 6" xfId="57" xr:uid="{00000000-0005-0000-0000-000039000000}"/>
  </cellStyles>
  <dxfs count="1">
    <dxf>
      <font>
        <color theme="1"/>
      </font>
      <fill>
        <patternFill>
          <bgColor rgb="FFFFFF66"/>
        </patternFill>
      </fill>
      <border>
        <left style="thin">
          <color indexed="64"/>
        </left>
        <right style="thin">
          <color indexed="64"/>
        </right>
        <top style="thin">
          <color indexed="64"/>
        </top>
        <bottom style="thin">
          <color indexed="64"/>
        </bottom>
      </border>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nvicta.cantium.net\kccroot\BSS%20Schools%20Financial%20Services\Business%20Section\FPT%202014-15\Kent%20School%20Financial%20Planning%20Tool%202014-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tup"/>
      <sheetName val="Subscribers"/>
      <sheetName val="Home"/>
      <sheetName val="SalaryHome"/>
      <sheetName val="Teachers"/>
      <sheetName val="Support Staff"/>
      <sheetName val="SalaryReporting"/>
      <sheetName val="SalaryLookup"/>
      <sheetName val="Template"/>
      <sheetName val="RefFilter"/>
      <sheetName val="SchList"/>
      <sheetName val="SDP Home"/>
      <sheetName val="Priorities"/>
      <sheetName val="Resources"/>
      <sheetName val="CostSummary"/>
      <sheetName val="PriorityReport"/>
      <sheetName val="AuditTrail"/>
      <sheetName val="Archive"/>
      <sheetName val="Monitoring Home"/>
      <sheetName val="Import CEA"/>
      <sheetName val="FMS Data Sheet"/>
      <sheetName val="Subtotals"/>
      <sheetName val="Monitoring Preparation"/>
      <sheetName val="Monitoring Report"/>
      <sheetName val="Admin"/>
      <sheetName val="Budget Home"/>
      <sheetName val="Budget Preparation"/>
      <sheetName val="Management Actions"/>
      <sheetName val="3 Year Plan"/>
      <sheetName val="3 Year Plan Fixed"/>
      <sheetName val="3 Year Plan Deficit"/>
      <sheetName val="Costcentre Matrix"/>
      <sheetName val="Structure"/>
      <sheetName val="School Structure"/>
      <sheetName val="Year 1"/>
      <sheetName val="Year 2"/>
      <sheetName val="Year 3"/>
      <sheetName val="Early Years"/>
      <sheetName val="TestArea"/>
      <sheetName val="Data"/>
      <sheetName val="MFG"/>
      <sheetName val="Place Plus"/>
      <sheetName val="Place Plus Resourced Provision"/>
      <sheetName val="SRP data"/>
      <sheetName val="Place Plus Special Schools Yr1"/>
      <sheetName val="Place Plus Special Schools Yr2"/>
      <sheetName val="Place Plus Special Schools Yr3"/>
      <sheetName val="Growth Funding"/>
      <sheetName val="3ypbackroom"/>
      <sheetName val="Cash Flow Home"/>
      <sheetName val="Monthly Trial Balance Data"/>
      <sheetName val="Actual and Forecast Profile"/>
      <sheetName val="Ledger Code Format"/>
      <sheetName val="Journal For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ow r="145">
          <cell r="D145">
            <v>0</v>
          </cell>
          <cell r="F145">
            <v>0</v>
          </cell>
          <cell r="H145">
            <v>0</v>
          </cell>
        </row>
      </sheetData>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sheetPr>
  <dimension ref="A1:B12"/>
  <sheetViews>
    <sheetView workbookViewId="0">
      <selection activeCell="B2" sqref="B2"/>
    </sheetView>
  </sheetViews>
  <sheetFormatPr defaultRowHeight="14.4"/>
  <cols>
    <col min="1" max="1" width="4.5546875" style="14" customWidth="1"/>
    <col min="2" max="2" width="88.5546875" customWidth="1"/>
  </cols>
  <sheetData>
    <row r="1" spans="1:2" ht="18.600000000000001">
      <c r="A1" s="22" t="s">
        <v>320</v>
      </c>
      <c r="B1" s="13" t="s">
        <v>476</v>
      </c>
    </row>
    <row r="2" spans="1:2" ht="165.6">
      <c r="B2" s="15" t="s">
        <v>317</v>
      </c>
    </row>
    <row r="3" spans="1:2" ht="15.6">
      <c r="B3" s="16"/>
    </row>
    <row r="4" spans="1:2" ht="45.6">
      <c r="A4" s="17"/>
      <c r="B4" s="18" t="s">
        <v>311</v>
      </c>
    </row>
    <row r="5" spans="1:2" ht="15.6">
      <c r="A5" s="17"/>
      <c r="B5" s="18" t="s">
        <v>312</v>
      </c>
    </row>
    <row r="6" spans="1:2" ht="15.6">
      <c r="A6" s="19"/>
      <c r="B6" s="18" t="s">
        <v>313</v>
      </c>
    </row>
    <row r="7" spans="1:2" ht="30.6">
      <c r="A7" s="19"/>
      <c r="B7" s="18" t="s">
        <v>314</v>
      </c>
    </row>
    <row r="8" spans="1:2" ht="45.6">
      <c r="A8" s="17"/>
      <c r="B8" s="18" t="s">
        <v>315</v>
      </c>
    </row>
    <row r="9" spans="1:2" ht="75.599999999999994">
      <c r="A9" s="17"/>
      <c r="B9" s="20" t="s">
        <v>316</v>
      </c>
    </row>
    <row r="10" spans="1:2" ht="15.6">
      <c r="A10" s="17"/>
      <c r="B10" s="21"/>
    </row>
    <row r="11" spans="1:2" ht="15.6">
      <c r="A11" s="17"/>
      <c r="B11" s="21"/>
    </row>
    <row r="12" spans="1:2" ht="15.6">
      <c r="A12" s="17"/>
      <c r="B12" s="21"/>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sheetPr>
  <dimension ref="A1:K152"/>
  <sheetViews>
    <sheetView showGridLines="0" tabSelected="1" zoomScaleNormal="100" workbookViewId="0">
      <pane xSplit="2" ySplit="10" topLeftCell="C11" activePane="bottomRight" state="frozen"/>
      <selection pane="topRight" activeCell="C1" sqref="C1"/>
      <selection pane="bottomLeft" activeCell="A8" sqref="A8"/>
      <selection pane="bottomRight" activeCell="J123" sqref="J123"/>
    </sheetView>
  </sheetViews>
  <sheetFormatPr defaultColWidth="9.109375" defaultRowHeight="14.4"/>
  <cols>
    <col min="1" max="1" width="5.88671875" style="31" customWidth="1"/>
    <col min="2" max="2" width="10.5546875" style="31" customWidth="1"/>
    <col min="3" max="3" width="35" style="31" customWidth="1"/>
    <col min="4" max="4" width="20" style="31" customWidth="1"/>
    <col min="5" max="5" width="6.5546875" style="31" customWidth="1"/>
    <col min="6" max="6" width="20" style="31" customWidth="1"/>
    <col min="7" max="7" width="6.44140625" style="31" customWidth="1"/>
    <col min="8" max="8" width="20" style="31" customWidth="1"/>
    <col min="9" max="9" width="8.88671875" style="31" customWidth="1"/>
    <col min="10" max="10" width="123.88671875" style="31" customWidth="1"/>
    <col min="11" max="11" width="5.109375" style="31" bestFit="1" customWidth="1"/>
    <col min="12" max="16384" width="9.109375" style="31"/>
  </cols>
  <sheetData>
    <row r="1" spans="1:11" ht="23.25" customHeight="1" thickBot="1">
      <c r="A1" s="113" t="str">
        <f>IF(D2="","Select Year range required here   ↓↓↓↓                                                       ","Please complete all Yellow sections. All figures must be entered as Positive figures.")</f>
        <v xml:space="preserve">Select Year range required here   ↓↓↓↓                                                       </v>
      </c>
      <c r="B1" s="113"/>
      <c r="C1" s="113"/>
      <c r="D1" s="113"/>
      <c r="E1" s="113"/>
      <c r="F1" s="113"/>
      <c r="G1" s="113"/>
      <c r="H1" s="113"/>
      <c r="I1" s="113"/>
      <c r="J1" s="74"/>
    </row>
    <row r="2" spans="1:11" ht="23.25" customHeight="1" thickTop="1" thickBot="1">
      <c r="A2" s="24"/>
      <c r="B2" s="24"/>
      <c r="C2" s="35"/>
      <c r="D2" s="95"/>
      <c r="E2" s="33"/>
      <c r="F2" s="33"/>
      <c r="G2" s="33"/>
      <c r="H2" s="34" t="str">
        <f>IF(I3="","Enter DFE No. here ↓","")</f>
        <v>Enter DFE No. here ↓</v>
      </c>
      <c r="I2" s="24"/>
    </row>
    <row r="3" spans="1:11" ht="16.8" thickTop="1" thickBot="1">
      <c r="A3" s="24"/>
      <c r="B3" s="24"/>
      <c r="C3" s="35"/>
      <c r="D3" s="35"/>
      <c r="E3" s="33"/>
      <c r="F3" s="33"/>
      <c r="G3" s="33"/>
      <c r="H3" s="32" t="s">
        <v>138</v>
      </c>
      <c r="I3" s="96"/>
      <c r="J3" s="114" t="str">
        <f>IF(OR(D6="",F6="",H6="",F7="",H7=""),"Please complete Pupil numbers and MFG / NFF percentages (Yr 2 default -1.5%) in Cells D6 to H7","")</f>
        <v>Please complete Pupil numbers and MFG / NFF percentages (Yr 2 default -1.5%) in Cells D6 to H7</v>
      </c>
    </row>
    <row r="4" spans="1:11" ht="15.6">
      <c r="A4" s="23" t="str">
        <f>"Fixed Three Year Budget Plan "&amp;D2&amp;" (Manual Form)"</f>
        <v>Fixed Three Year Budget Plan  (Manual Form)</v>
      </c>
      <c r="B4" s="23"/>
      <c r="C4" s="23"/>
      <c r="D4" s="23"/>
      <c r="E4" s="23"/>
      <c r="F4" s="23"/>
      <c r="G4" s="23"/>
      <c r="H4" s="23"/>
      <c r="I4" s="23"/>
      <c r="J4" s="114"/>
    </row>
    <row r="5" spans="1:11" ht="16.5" customHeight="1" thickBot="1">
      <c r="A5" s="23"/>
      <c r="B5" s="23"/>
      <c r="C5" s="23"/>
      <c r="D5" s="23" t="s">
        <v>472</v>
      </c>
      <c r="E5" s="23"/>
      <c r="F5" s="23" t="s">
        <v>473</v>
      </c>
      <c r="G5" s="23"/>
      <c r="H5" s="23" t="s">
        <v>474</v>
      </c>
      <c r="I5" s="108"/>
      <c r="J5" s="114"/>
    </row>
    <row r="6" spans="1:11" ht="16.5" customHeight="1" thickBot="1">
      <c r="A6" s="23"/>
      <c r="B6" s="23"/>
      <c r="C6" s="25" t="s">
        <v>477</v>
      </c>
      <c r="D6" s="96"/>
      <c r="E6" s="23"/>
      <c r="F6" s="96"/>
      <c r="G6" s="23"/>
      <c r="H6" s="96"/>
      <c r="I6" s="23"/>
      <c r="J6" s="114"/>
    </row>
    <row r="7" spans="1:11" ht="16.5" customHeight="1" thickBot="1">
      <c r="A7" s="23"/>
      <c r="B7" s="23"/>
      <c r="C7" s="25" t="s">
        <v>478</v>
      </c>
      <c r="D7" s="73"/>
      <c r="E7" s="23"/>
      <c r="F7" s="97">
        <v>-1.4999999999999999E-2</v>
      </c>
      <c r="G7" s="75"/>
      <c r="H7" s="23"/>
      <c r="I7" s="75"/>
      <c r="J7" s="114"/>
    </row>
    <row r="8" spans="1:11" ht="4.5" customHeight="1">
      <c r="A8" s="23"/>
      <c r="B8" s="23"/>
      <c r="C8" s="23"/>
      <c r="D8" s="23"/>
      <c r="E8" s="23"/>
      <c r="F8" s="23"/>
      <c r="G8" s="23"/>
      <c r="H8" s="23"/>
      <c r="I8" s="23"/>
    </row>
    <row r="9" spans="1:11" ht="15.6">
      <c r="A9" s="24"/>
      <c r="B9" s="25" t="s">
        <v>304</v>
      </c>
      <c r="C9" s="112" t="str">
        <f>IFERROR(VLOOKUP(I3,Sheet2!A:B,2,FALSE),"")</f>
        <v/>
      </c>
      <c r="D9" s="112"/>
      <c r="E9" s="112"/>
      <c r="F9" s="112"/>
      <c r="G9" s="24"/>
      <c r="H9" s="24"/>
      <c r="I9" s="24"/>
    </row>
    <row r="10" spans="1:11" ht="15.6">
      <c r="A10" s="26" t="s">
        <v>0</v>
      </c>
      <c r="B10" s="27"/>
      <c r="C10" s="28"/>
      <c r="D10" s="71" t="str">
        <f>IFERROR(LEFT(D2,4)&amp;"-"&amp;RIGHT(D2,2)-2,"")</f>
        <v/>
      </c>
      <c r="E10" s="72"/>
      <c r="F10" s="71" t="str">
        <f>IFERROR(LEFT(D2,4)+1&amp;"-"&amp;RIGHT(D2,2)-1,"")</f>
        <v/>
      </c>
      <c r="G10" s="72"/>
      <c r="H10" s="71" t="str">
        <f>IFERROR(LEFT(D2,4)+2&amp;"-"&amp;RIGHT(D2,2),"")</f>
        <v/>
      </c>
      <c r="I10" s="29"/>
      <c r="J10" s="29" t="s">
        <v>475</v>
      </c>
    </row>
    <row r="11" spans="1:11" ht="15.6">
      <c r="A11" s="1"/>
      <c r="B11" s="24" t="s">
        <v>1</v>
      </c>
      <c r="C11" s="33" t="s">
        <v>2</v>
      </c>
      <c r="D11" s="98">
        <v>0</v>
      </c>
      <c r="E11" s="12"/>
      <c r="F11" s="98">
        <v>0</v>
      </c>
      <c r="G11" s="12"/>
      <c r="H11" s="98">
        <v>0</v>
      </c>
      <c r="I11" s="12" t="s">
        <v>3</v>
      </c>
      <c r="J11" s="102"/>
      <c r="K11" s="31" t="str">
        <f>B11</f>
        <v>I01</v>
      </c>
    </row>
    <row r="12" spans="1:11" ht="15.6">
      <c r="A12" s="30"/>
      <c r="B12" s="24" t="s">
        <v>4</v>
      </c>
      <c r="C12" s="33" t="s">
        <v>5</v>
      </c>
      <c r="D12" s="98">
        <v>0</v>
      </c>
      <c r="E12" s="12"/>
      <c r="F12" s="98">
        <v>0</v>
      </c>
      <c r="G12" s="12"/>
      <c r="H12" s="98">
        <v>0</v>
      </c>
      <c r="I12" s="12" t="s">
        <v>3</v>
      </c>
      <c r="J12" s="103"/>
      <c r="K12" s="31" t="str">
        <f t="shared" ref="K12:K74" si="0">B12</f>
        <v>I02</v>
      </c>
    </row>
    <row r="13" spans="1:11" ht="15.6">
      <c r="A13" s="30"/>
      <c r="B13" s="24" t="s">
        <v>6</v>
      </c>
      <c r="C13" s="33" t="s">
        <v>7</v>
      </c>
      <c r="D13" s="98">
        <v>0</v>
      </c>
      <c r="E13" s="12"/>
      <c r="F13" s="98">
        <v>0</v>
      </c>
      <c r="G13" s="12"/>
      <c r="H13" s="98">
        <v>0</v>
      </c>
      <c r="I13" s="12" t="s">
        <v>3</v>
      </c>
      <c r="J13" s="103"/>
      <c r="K13" s="31" t="str">
        <f t="shared" si="0"/>
        <v>I03</v>
      </c>
    </row>
    <row r="14" spans="1:11" ht="15.6">
      <c r="A14" s="30"/>
      <c r="B14" s="24" t="s">
        <v>8</v>
      </c>
      <c r="C14" s="33" t="s">
        <v>9</v>
      </c>
      <c r="D14" s="98">
        <v>0</v>
      </c>
      <c r="E14" s="12"/>
      <c r="F14" s="98">
        <v>0</v>
      </c>
      <c r="G14" s="12"/>
      <c r="H14" s="98">
        <v>0</v>
      </c>
      <c r="I14" s="12" t="s">
        <v>3</v>
      </c>
      <c r="J14" s="103"/>
      <c r="K14" s="31" t="str">
        <f t="shared" si="0"/>
        <v>I04</v>
      </c>
    </row>
    <row r="15" spans="1:11" ht="15.6">
      <c r="A15" s="30"/>
      <c r="B15" s="24" t="s">
        <v>10</v>
      </c>
      <c r="C15" s="33" t="s">
        <v>11</v>
      </c>
      <c r="D15" s="98">
        <v>0</v>
      </c>
      <c r="E15" s="12"/>
      <c r="F15" s="98">
        <v>0</v>
      </c>
      <c r="G15" s="12"/>
      <c r="H15" s="98">
        <v>0</v>
      </c>
      <c r="I15" s="12" t="s">
        <v>3</v>
      </c>
      <c r="J15" s="103"/>
      <c r="K15" s="31" t="str">
        <f t="shared" si="0"/>
        <v>I05</v>
      </c>
    </row>
    <row r="16" spans="1:11" ht="15.6">
      <c r="A16" s="30"/>
      <c r="B16" s="24" t="s">
        <v>12</v>
      </c>
      <c r="C16" s="33" t="s">
        <v>13</v>
      </c>
      <c r="D16" s="98">
        <v>0</v>
      </c>
      <c r="E16" s="12"/>
      <c r="F16" s="98">
        <v>0</v>
      </c>
      <c r="G16" s="12"/>
      <c r="H16" s="98">
        <v>0</v>
      </c>
      <c r="I16" s="12" t="s">
        <v>3</v>
      </c>
      <c r="J16" s="103"/>
      <c r="K16" s="31" t="str">
        <f t="shared" si="0"/>
        <v>I06</v>
      </c>
    </row>
    <row r="17" spans="1:11" ht="15.6">
      <c r="A17" s="30"/>
      <c r="B17" s="24" t="s">
        <v>14</v>
      </c>
      <c r="C17" s="33" t="s">
        <v>15</v>
      </c>
      <c r="D17" s="98">
        <v>0</v>
      </c>
      <c r="E17" s="12"/>
      <c r="F17" s="98">
        <v>0</v>
      </c>
      <c r="G17" s="12"/>
      <c r="H17" s="98">
        <v>0</v>
      </c>
      <c r="I17" s="12" t="s">
        <v>3</v>
      </c>
      <c r="J17" s="103"/>
      <c r="K17" s="31" t="str">
        <f t="shared" si="0"/>
        <v>I07</v>
      </c>
    </row>
    <row r="18" spans="1:11" ht="15.6">
      <c r="A18" s="30"/>
      <c r="B18" s="24" t="s">
        <v>16</v>
      </c>
      <c r="C18" s="33" t="s">
        <v>485</v>
      </c>
      <c r="D18" s="98">
        <v>0</v>
      </c>
      <c r="E18" s="12"/>
      <c r="F18" s="98">
        <v>0</v>
      </c>
      <c r="G18" s="12"/>
      <c r="H18" s="98">
        <v>0</v>
      </c>
      <c r="I18" s="12" t="s">
        <v>3</v>
      </c>
      <c r="J18" s="103"/>
      <c r="K18" s="31" t="str">
        <f t="shared" ref="K18" si="1">B18</f>
        <v>I08</v>
      </c>
    </row>
    <row r="19" spans="1:11" ht="15.6">
      <c r="A19" s="30"/>
      <c r="B19" s="24" t="s">
        <v>484</v>
      </c>
      <c r="C19" s="33" t="s">
        <v>486</v>
      </c>
      <c r="D19" s="98">
        <v>0</v>
      </c>
      <c r="E19" s="12"/>
      <c r="F19" s="98">
        <v>0</v>
      </c>
      <c r="G19" s="12"/>
      <c r="H19" s="98">
        <v>0</v>
      </c>
      <c r="I19" s="12" t="s">
        <v>3</v>
      </c>
      <c r="J19" s="103"/>
      <c r="K19" s="31" t="str">
        <f t="shared" si="0"/>
        <v>I08B</v>
      </c>
    </row>
    <row r="20" spans="1:11" ht="15.6">
      <c r="A20" s="30"/>
      <c r="B20" s="24" t="s">
        <v>17</v>
      </c>
      <c r="C20" s="33" t="s">
        <v>18</v>
      </c>
      <c r="D20" s="98">
        <v>0</v>
      </c>
      <c r="E20" s="12"/>
      <c r="F20" s="98">
        <v>0</v>
      </c>
      <c r="G20" s="12"/>
      <c r="H20" s="98">
        <v>0</v>
      </c>
      <c r="I20" s="12" t="s">
        <v>3</v>
      </c>
      <c r="J20" s="103"/>
      <c r="K20" s="31" t="str">
        <f t="shared" si="0"/>
        <v>I09</v>
      </c>
    </row>
    <row r="21" spans="1:11" ht="15.6">
      <c r="A21" s="30"/>
      <c r="B21" s="24" t="s">
        <v>19</v>
      </c>
      <c r="C21" s="33" t="s">
        <v>20</v>
      </c>
      <c r="D21" s="98">
        <v>0</v>
      </c>
      <c r="E21" s="12"/>
      <c r="F21" s="98">
        <v>0</v>
      </c>
      <c r="G21" s="12"/>
      <c r="H21" s="98">
        <v>0</v>
      </c>
      <c r="I21" s="12" t="s">
        <v>3</v>
      </c>
      <c r="J21" s="103"/>
      <c r="K21" s="31" t="str">
        <f t="shared" si="0"/>
        <v>I10</v>
      </c>
    </row>
    <row r="22" spans="1:11" ht="15.6">
      <c r="A22" s="30"/>
      <c r="B22" s="24" t="s">
        <v>21</v>
      </c>
      <c r="C22" s="33" t="s">
        <v>22</v>
      </c>
      <c r="D22" s="98">
        <v>0</v>
      </c>
      <c r="E22" s="12"/>
      <c r="F22" s="98">
        <v>0</v>
      </c>
      <c r="G22" s="12"/>
      <c r="H22" s="98">
        <v>0</v>
      </c>
      <c r="I22" s="12" t="s">
        <v>3</v>
      </c>
      <c r="J22" s="103"/>
      <c r="K22" s="31" t="str">
        <f t="shared" si="0"/>
        <v>I11</v>
      </c>
    </row>
    <row r="23" spans="1:11" ht="15.6">
      <c r="A23" s="30"/>
      <c r="B23" s="24" t="s">
        <v>23</v>
      </c>
      <c r="C23" s="33" t="s">
        <v>24</v>
      </c>
      <c r="D23" s="98">
        <v>0</v>
      </c>
      <c r="E23" s="12"/>
      <c r="F23" s="98">
        <v>0</v>
      </c>
      <c r="G23" s="12"/>
      <c r="H23" s="98">
        <v>0</v>
      </c>
      <c r="I23" s="12" t="s">
        <v>3</v>
      </c>
      <c r="J23" s="103"/>
      <c r="K23" s="31" t="str">
        <f t="shared" si="0"/>
        <v>I12</v>
      </c>
    </row>
    <row r="24" spans="1:11" ht="15.6">
      <c r="A24" s="30"/>
      <c r="B24" s="24" t="s">
        <v>25</v>
      </c>
      <c r="C24" s="33" t="s">
        <v>26</v>
      </c>
      <c r="D24" s="98">
        <v>0</v>
      </c>
      <c r="E24" s="12"/>
      <c r="F24" s="98">
        <v>0</v>
      </c>
      <c r="G24" s="12"/>
      <c r="H24" s="98">
        <v>0</v>
      </c>
      <c r="I24" s="12" t="s">
        <v>3</v>
      </c>
      <c r="J24" s="103"/>
      <c r="K24" s="31" t="str">
        <f t="shared" si="0"/>
        <v>I13</v>
      </c>
    </row>
    <row r="25" spans="1:11" ht="15.6">
      <c r="A25" s="1"/>
      <c r="B25" s="24" t="s">
        <v>27</v>
      </c>
      <c r="C25" s="33" t="s">
        <v>28</v>
      </c>
      <c r="D25" s="98">
        <v>0</v>
      </c>
      <c r="E25" s="12"/>
      <c r="F25" s="98">
        <v>0</v>
      </c>
      <c r="G25" s="12"/>
      <c r="H25" s="98">
        <v>0</v>
      </c>
      <c r="I25" s="12" t="s">
        <v>3</v>
      </c>
      <c r="J25" s="103"/>
      <c r="K25" s="31" t="str">
        <f t="shared" si="0"/>
        <v>I15</v>
      </c>
    </row>
    <row r="26" spans="1:11" ht="15.6">
      <c r="A26" s="1"/>
      <c r="B26" s="24" t="s">
        <v>29</v>
      </c>
      <c r="C26" s="33" t="s">
        <v>30</v>
      </c>
      <c r="D26" s="98">
        <v>0</v>
      </c>
      <c r="E26" s="12"/>
      <c r="F26" s="98">
        <v>0</v>
      </c>
      <c r="G26" s="12"/>
      <c r="H26" s="98">
        <v>0</v>
      </c>
      <c r="I26" s="12" t="s">
        <v>3</v>
      </c>
      <c r="J26" s="103"/>
      <c r="K26" s="31" t="str">
        <f t="shared" si="0"/>
        <v>I16</v>
      </c>
    </row>
    <row r="27" spans="1:11" ht="15.6">
      <c r="A27" s="1"/>
      <c r="B27" s="24" t="s">
        <v>31</v>
      </c>
      <c r="C27" s="33" t="s">
        <v>32</v>
      </c>
      <c r="D27" s="98">
        <v>0</v>
      </c>
      <c r="E27" s="12"/>
      <c r="F27" s="98">
        <v>0</v>
      </c>
      <c r="G27" s="12"/>
      <c r="H27" s="98">
        <v>0</v>
      </c>
      <c r="I27" s="12" t="s">
        <v>3</v>
      </c>
      <c r="J27" s="103"/>
      <c r="K27" s="31" t="str">
        <f t="shared" si="0"/>
        <v>I17</v>
      </c>
    </row>
    <row r="28" spans="1:11" ht="15.6">
      <c r="A28" s="1"/>
      <c r="B28" s="24" t="s">
        <v>33</v>
      </c>
      <c r="C28" s="33" t="s">
        <v>513</v>
      </c>
      <c r="D28" s="98">
        <v>0</v>
      </c>
      <c r="E28" s="12"/>
      <c r="F28" s="98">
        <v>0</v>
      </c>
      <c r="G28" s="12"/>
      <c r="H28" s="98">
        <v>0</v>
      </c>
      <c r="I28" s="12" t="s">
        <v>3</v>
      </c>
      <c r="J28" s="103"/>
      <c r="K28" s="31" t="str">
        <f t="shared" si="0"/>
        <v>I18</v>
      </c>
    </row>
    <row r="29" spans="1:11" ht="15.6">
      <c r="A29" s="115"/>
      <c r="B29" s="116" t="s">
        <v>489</v>
      </c>
      <c r="C29" s="117" t="s">
        <v>514</v>
      </c>
      <c r="D29" s="98">
        <v>0</v>
      </c>
      <c r="E29" s="12"/>
      <c r="F29" s="98">
        <v>0</v>
      </c>
      <c r="G29" s="12"/>
      <c r="H29" s="98">
        <v>0</v>
      </c>
      <c r="I29" s="12" t="s">
        <v>3</v>
      </c>
      <c r="J29" s="103"/>
      <c r="K29" s="31" t="str">
        <f t="shared" ref="K29" si="2">B29</f>
        <v>I18a</v>
      </c>
    </row>
    <row r="30" spans="1:11" ht="15.6">
      <c r="A30" s="115"/>
      <c r="B30" s="116" t="s">
        <v>490</v>
      </c>
      <c r="C30" s="117" t="s">
        <v>514</v>
      </c>
      <c r="D30" s="98">
        <v>0</v>
      </c>
      <c r="E30" s="12"/>
      <c r="F30" s="98">
        <v>0</v>
      </c>
      <c r="G30" s="12"/>
      <c r="H30" s="98">
        <v>0</v>
      </c>
      <c r="I30" s="12" t="s">
        <v>3</v>
      </c>
      <c r="J30" s="103"/>
      <c r="K30" s="31" t="str">
        <f t="shared" ref="K30" si="3">B30</f>
        <v>I18b</v>
      </c>
    </row>
    <row r="31" spans="1:11" ht="15.6">
      <c r="A31" s="115"/>
      <c r="B31" s="116" t="s">
        <v>491</v>
      </c>
      <c r="C31" s="117" t="s">
        <v>514</v>
      </c>
      <c r="D31" s="98">
        <v>0</v>
      </c>
      <c r="E31" s="12"/>
      <c r="F31" s="98">
        <v>0</v>
      </c>
      <c r="G31" s="12"/>
      <c r="H31" s="98">
        <v>0</v>
      </c>
      <c r="I31" s="12" t="s">
        <v>3</v>
      </c>
      <c r="J31" s="103"/>
      <c r="K31" s="31" t="str">
        <f t="shared" si="0"/>
        <v>I18c</v>
      </c>
    </row>
    <row r="32" spans="1:11" ht="3.75" customHeight="1">
      <c r="A32" s="36"/>
      <c r="B32" s="24"/>
      <c r="C32" s="33"/>
      <c r="D32" s="37"/>
      <c r="E32" s="38"/>
      <c r="F32" s="37"/>
      <c r="G32" s="38"/>
      <c r="H32" s="37"/>
      <c r="I32" s="38"/>
      <c r="J32" s="87"/>
      <c r="K32" s="31">
        <f>B32</f>
        <v>0</v>
      </c>
    </row>
    <row r="33" spans="1:11" ht="15.6">
      <c r="A33" s="1"/>
      <c r="B33" s="24"/>
      <c r="C33" s="39" t="s">
        <v>34</v>
      </c>
      <c r="D33" s="62">
        <f>SUM(D11:D32)</f>
        <v>0</v>
      </c>
      <c r="E33" s="62"/>
      <c r="F33" s="62">
        <f>SUM(F11:F32)</f>
        <v>0</v>
      </c>
      <c r="G33" s="62"/>
      <c r="H33" s="62">
        <f>SUM(H11:H32)</f>
        <v>0</v>
      </c>
      <c r="I33" s="76" t="s">
        <v>3</v>
      </c>
      <c r="J33" s="88" t="s">
        <v>3</v>
      </c>
    </row>
    <row r="34" spans="1:11" ht="3" customHeight="1">
      <c r="A34" s="36"/>
      <c r="B34" s="24"/>
      <c r="C34" s="33"/>
      <c r="D34" s="37"/>
      <c r="E34" s="38"/>
      <c r="F34" s="37"/>
      <c r="G34" s="38"/>
      <c r="H34" s="37"/>
      <c r="I34" s="38"/>
      <c r="K34" s="31">
        <f t="shared" si="0"/>
        <v>0</v>
      </c>
    </row>
    <row r="35" spans="1:11" ht="15.6">
      <c r="A35" s="1"/>
      <c r="B35" s="24" t="s">
        <v>35</v>
      </c>
      <c r="C35" s="33" t="s">
        <v>36</v>
      </c>
      <c r="D35" s="98">
        <v>0</v>
      </c>
      <c r="E35" s="12"/>
      <c r="F35" s="98">
        <v>0</v>
      </c>
      <c r="G35" s="12"/>
      <c r="H35" s="98">
        <v>0</v>
      </c>
      <c r="I35" s="12"/>
      <c r="J35" s="99"/>
      <c r="K35" s="31" t="str">
        <f t="shared" si="0"/>
        <v>E01</v>
      </c>
    </row>
    <row r="36" spans="1:11" ht="15.6">
      <c r="A36" s="1"/>
      <c r="B36" s="24" t="s">
        <v>37</v>
      </c>
      <c r="C36" s="33" t="s">
        <v>38</v>
      </c>
      <c r="D36" s="98">
        <v>0</v>
      </c>
      <c r="E36" s="12"/>
      <c r="F36" s="98">
        <v>0</v>
      </c>
      <c r="G36" s="12"/>
      <c r="H36" s="98">
        <v>0</v>
      </c>
      <c r="I36" s="12"/>
      <c r="J36" s="100"/>
      <c r="K36" s="31" t="str">
        <f t="shared" si="0"/>
        <v>E02</v>
      </c>
    </row>
    <row r="37" spans="1:11" ht="15.6">
      <c r="A37" s="1"/>
      <c r="B37" s="24" t="s">
        <v>39</v>
      </c>
      <c r="C37" s="33" t="s">
        <v>40</v>
      </c>
      <c r="D37" s="98">
        <v>0</v>
      </c>
      <c r="E37" s="12"/>
      <c r="F37" s="98">
        <v>0</v>
      </c>
      <c r="G37" s="12"/>
      <c r="H37" s="98">
        <v>0</v>
      </c>
      <c r="I37" s="12"/>
      <c r="J37" s="100"/>
      <c r="K37" s="31" t="str">
        <f t="shared" si="0"/>
        <v>E03</v>
      </c>
    </row>
    <row r="38" spans="1:11" ht="15.6">
      <c r="A38" s="1"/>
      <c r="B38" s="24" t="s">
        <v>41</v>
      </c>
      <c r="C38" s="33" t="s">
        <v>42</v>
      </c>
      <c r="D38" s="98">
        <v>0</v>
      </c>
      <c r="E38" s="12"/>
      <c r="F38" s="98">
        <v>0</v>
      </c>
      <c r="G38" s="12"/>
      <c r="H38" s="98">
        <v>0</v>
      </c>
      <c r="I38" s="12"/>
      <c r="J38" s="100"/>
      <c r="K38" s="31" t="str">
        <f t="shared" si="0"/>
        <v>E04</v>
      </c>
    </row>
    <row r="39" spans="1:11" ht="15.6">
      <c r="A39" s="1"/>
      <c r="B39" s="24" t="s">
        <v>43</v>
      </c>
      <c r="C39" s="33" t="s">
        <v>44</v>
      </c>
      <c r="D39" s="98">
        <v>0</v>
      </c>
      <c r="E39" s="12"/>
      <c r="F39" s="98">
        <v>0</v>
      </c>
      <c r="G39" s="12"/>
      <c r="H39" s="98">
        <v>0</v>
      </c>
      <c r="I39" s="12"/>
      <c r="J39" s="100"/>
      <c r="K39" s="31" t="str">
        <f t="shared" si="0"/>
        <v>E05</v>
      </c>
    </row>
    <row r="40" spans="1:11" ht="15.6">
      <c r="A40" s="1"/>
      <c r="B40" s="24" t="s">
        <v>45</v>
      </c>
      <c r="C40" s="33" t="s">
        <v>46</v>
      </c>
      <c r="D40" s="98">
        <v>0</v>
      </c>
      <c r="E40" s="12"/>
      <c r="F40" s="98">
        <v>0</v>
      </c>
      <c r="G40" s="12"/>
      <c r="H40" s="98">
        <v>0</v>
      </c>
      <c r="I40" s="12"/>
      <c r="J40" s="100"/>
      <c r="K40" s="31" t="str">
        <f t="shared" si="0"/>
        <v>E06</v>
      </c>
    </row>
    <row r="41" spans="1:11" ht="15.6">
      <c r="A41" s="1"/>
      <c r="B41" s="24" t="s">
        <v>47</v>
      </c>
      <c r="C41" s="33" t="s">
        <v>48</v>
      </c>
      <c r="D41" s="98">
        <v>0</v>
      </c>
      <c r="E41" s="12"/>
      <c r="F41" s="98">
        <v>0</v>
      </c>
      <c r="G41" s="12"/>
      <c r="H41" s="98">
        <v>0</v>
      </c>
      <c r="I41" s="12"/>
      <c r="J41" s="100"/>
      <c r="K41" s="31" t="str">
        <f t="shared" si="0"/>
        <v>E07</v>
      </c>
    </row>
    <row r="42" spans="1:11" ht="15.6">
      <c r="A42" s="1"/>
      <c r="B42" s="24" t="s">
        <v>49</v>
      </c>
      <c r="C42" s="33" t="s">
        <v>50</v>
      </c>
      <c r="D42" s="98">
        <v>0</v>
      </c>
      <c r="E42" s="12"/>
      <c r="F42" s="98">
        <v>0</v>
      </c>
      <c r="G42" s="12"/>
      <c r="H42" s="98">
        <v>0</v>
      </c>
      <c r="I42" s="12"/>
      <c r="J42" s="100"/>
      <c r="K42" s="31" t="str">
        <f t="shared" si="0"/>
        <v>E08</v>
      </c>
    </row>
    <row r="43" spans="1:11" ht="15.6">
      <c r="A43" s="1"/>
      <c r="B43" s="24" t="s">
        <v>51</v>
      </c>
      <c r="C43" s="33" t="s">
        <v>52</v>
      </c>
      <c r="D43" s="98">
        <v>0</v>
      </c>
      <c r="E43" s="12"/>
      <c r="F43" s="98">
        <v>0</v>
      </c>
      <c r="G43" s="12"/>
      <c r="H43" s="98">
        <v>0</v>
      </c>
      <c r="I43" s="12"/>
      <c r="J43" s="100"/>
      <c r="K43" s="31" t="str">
        <f t="shared" si="0"/>
        <v>E09</v>
      </c>
    </row>
    <row r="44" spans="1:11" ht="15.6">
      <c r="A44" s="1"/>
      <c r="B44" s="24" t="s">
        <v>53</v>
      </c>
      <c r="C44" s="33" t="s">
        <v>54</v>
      </c>
      <c r="D44" s="98">
        <v>0</v>
      </c>
      <c r="E44" s="12"/>
      <c r="F44" s="98">
        <v>0</v>
      </c>
      <c r="G44" s="12"/>
      <c r="H44" s="98">
        <v>0</v>
      </c>
      <c r="I44" s="12"/>
      <c r="J44" s="100"/>
      <c r="K44" s="31" t="str">
        <f t="shared" si="0"/>
        <v>E10</v>
      </c>
    </row>
    <row r="45" spans="1:11" ht="15.6">
      <c r="A45" s="1"/>
      <c r="B45" s="24" t="s">
        <v>55</v>
      </c>
      <c r="C45" s="33" t="s">
        <v>56</v>
      </c>
      <c r="D45" s="98">
        <v>0</v>
      </c>
      <c r="E45" s="12"/>
      <c r="F45" s="98">
        <v>0</v>
      </c>
      <c r="G45" s="12"/>
      <c r="H45" s="98">
        <v>0</v>
      </c>
      <c r="I45" s="12"/>
      <c r="J45" s="100"/>
      <c r="K45" s="31" t="str">
        <f t="shared" si="0"/>
        <v>E11</v>
      </c>
    </row>
    <row r="46" spans="1:11" ht="15.6">
      <c r="A46" s="1"/>
      <c r="B46" s="24" t="s">
        <v>57</v>
      </c>
      <c r="C46" s="33" t="s">
        <v>58</v>
      </c>
      <c r="D46" s="98">
        <v>0</v>
      </c>
      <c r="E46" s="12"/>
      <c r="F46" s="98">
        <v>0</v>
      </c>
      <c r="G46" s="12"/>
      <c r="H46" s="98">
        <v>0</v>
      </c>
      <c r="I46" s="12"/>
      <c r="J46" s="100"/>
      <c r="K46" s="31" t="str">
        <f t="shared" si="0"/>
        <v>E12</v>
      </c>
    </row>
    <row r="47" spans="1:11" ht="15.6">
      <c r="A47" s="1"/>
      <c r="B47" s="24" t="s">
        <v>59</v>
      </c>
      <c r="C47" s="33" t="s">
        <v>60</v>
      </c>
      <c r="D47" s="98">
        <v>0</v>
      </c>
      <c r="E47" s="12"/>
      <c r="F47" s="98">
        <v>0</v>
      </c>
      <c r="G47" s="12"/>
      <c r="H47" s="98">
        <v>0</v>
      </c>
      <c r="I47" s="12"/>
      <c r="J47" s="100"/>
      <c r="K47" s="31" t="str">
        <f t="shared" si="0"/>
        <v>E13</v>
      </c>
    </row>
    <row r="48" spans="1:11" ht="15.6">
      <c r="A48" s="1"/>
      <c r="B48" s="24" t="s">
        <v>61</v>
      </c>
      <c r="C48" s="33" t="s">
        <v>62</v>
      </c>
      <c r="D48" s="98">
        <v>0</v>
      </c>
      <c r="E48" s="12"/>
      <c r="F48" s="98">
        <v>0</v>
      </c>
      <c r="G48" s="12"/>
      <c r="H48" s="98">
        <v>0</v>
      </c>
      <c r="I48" s="12"/>
      <c r="J48" s="100"/>
      <c r="K48" s="31" t="str">
        <f t="shared" si="0"/>
        <v>E14</v>
      </c>
    </row>
    <row r="49" spans="1:11" ht="15.6">
      <c r="A49" s="1"/>
      <c r="B49" s="24" t="s">
        <v>63</v>
      </c>
      <c r="C49" s="33" t="s">
        <v>64</v>
      </c>
      <c r="D49" s="98">
        <v>0</v>
      </c>
      <c r="E49" s="12"/>
      <c r="F49" s="98">
        <v>0</v>
      </c>
      <c r="G49" s="12"/>
      <c r="H49" s="98">
        <v>0</v>
      </c>
      <c r="I49" s="12"/>
      <c r="J49" s="100"/>
      <c r="K49" s="31" t="str">
        <f t="shared" si="0"/>
        <v>E15</v>
      </c>
    </row>
    <row r="50" spans="1:11" ht="15.6">
      <c r="A50" s="1"/>
      <c r="B50" s="24" t="s">
        <v>65</v>
      </c>
      <c r="C50" s="33" t="s">
        <v>66</v>
      </c>
      <c r="D50" s="98">
        <v>0</v>
      </c>
      <c r="E50" s="12"/>
      <c r="F50" s="98">
        <v>0</v>
      </c>
      <c r="G50" s="12"/>
      <c r="H50" s="98">
        <v>0</v>
      </c>
      <c r="I50" s="12"/>
      <c r="J50" s="100"/>
      <c r="K50" s="31" t="str">
        <f t="shared" si="0"/>
        <v>E16</v>
      </c>
    </row>
    <row r="51" spans="1:11" ht="15.6">
      <c r="A51" s="1"/>
      <c r="B51" s="24" t="s">
        <v>67</v>
      </c>
      <c r="C51" s="33" t="s">
        <v>68</v>
      </c>
      <c r="D51" s="98">
        <v>0</v>
      </c>
      <c r="E51" s="12"/>
      <c r="F51" s="98">
        <v>0</v>
      </c>
      <c r="G51" s="12"/>
      <c r="H51" s="98">
        <v>0</v>
      </c>
      <c r="I51" s="12"/>
      <c r="J51" s="100"/>
      <c r="K51" s="31" t="str">
        <f t="shared" si="0"/>
        <v>E17</v>
      </c>
    </row>
    <row r="52" spans="1:11" ht="15.6">
      <c r="A52" s="1"/>
      <c r="B52" s="24" t="s">
        <v>69</v>
      </c>
      <c r="C52" s="33" t="s">
        <v>70</v>
      </c>
      <c r="D52" s="98">
        <v>0</v>
      </c>
      <c r="E52" s="12"/>
      <c r="F52" s="98">
        <v>0</v>
      </c>
      <c r="G52" s="12"/>
      <c r="H52" s="98">
        <v>0</v>
      </c>
      <c r="I52" s="12"/>
      <c r="J52" s="100"/>
      <c r="K52" s="31" t="str">
        <f t="shared" si="0"/>
        <v>E18</v>
      </c>
    </row>
    <row r="53" spans="1:11" ht="15.6">
      <c r="A53" s="1"/>
      <c r="B53" s="24" t="s">
        <v>71</v>
      </c>
      <c r="C53" s="33" t="s">
        <v>72</v>
      </c>
      <c r="D53" s="98">
        <v>0</v>
      </c>
      <c r="E53" s="12"/>
      <c r="F53" s="98">
        <v>0</v>
      </c>
      <c r="G53" s="12"/>
      <c r="H53" s="98">
        <v>0</v>
      </c>
      <c r="I53" s="12"/>
      <c r="J53" s="100"/>
      <c r="K53" s="31" t="str">
        <f t="shared" si="0"/>
        <v>E19</v>
      </c>
    </row>
    <row r="54" spans="1:11" ht="15.6">
      <c r="A54" s="1"/>
      <c r="B54" s="24" t="s">
        <v>494</v>
      </c>
      <c r="C54" s="33" t="s">
        <v>495</v>
      </c>
      <c r="D54" s="98">
        <v>0</v>
      </c>
      <c r="E54" s="12"/>
      <c r="F54" s="98">
        <v>0</v>
      </c>
      <c r="G54" s="12"/>
      <c r="H54" s="98">
        <v>0</v>
      </c>
      <c r="I54" s="12"/>
      <c r="J54" s="100"/>
      <c r="K54" s="31" t="str">
        <f t="shared" ref="K54:K60" si="4">B54</f>
        <v>E20A</v>
      </c>
    </row>
    <row r="55" spans="1:11" ht="15.6">
      <c r="A55" s="1"/>
      <c r="B55" s="24" t="s">
        <v>496</v>
      </c>
      <c r="C55" s="33" t="s">
        <v>497</v>
      </c>
      <c r="D55" s="98">
        <v>0</v>
      </c>
      <c r="E55" s="12"/>
      <c r="F55" s="98">
        <v>0</v>
      </c>
      <c r="G55" s="12"/>
      <c r="H55" s="98">
        <v>0</v>
      </c>
      <c r="I55" s="12"/>
      <c r="J55" s="100"/>
      <c r="K55" s="31" t="str">
        <f t="shared" si="4"/>
        <v>E20B</v>
      </c>
    </row>
    <row r="56" spans="1:11" ht="15.6">
      <c r="A56" s="1"/>
      <c r="B56" s="24" t="s">
        <v>498</v>
      </c>
      <c r="C56" s="33" t="s">
        <v>499</v>
      </c>
      <c r="D56" s="98">
        <v>0</v>
      </c>
      <c r="E56" s="12"/>
      <c r="F56" s="98">
        <v>0</v>
      </c>
      <c r="G56" s="12"/>
      <c r="H56" s="98">
        <v>0</v>
      </c>
      <c r="I56" s="12"/>
      <c r="J56" s="100"/>
      <c r="K56" s="31" t="str">
        <f t="shared" si="4"/>
        <v>E20C</v>
      </c>
    </row>
    <row r="57" spans="1:11" ht="15.6">
      <c r="A57" s="1"/>
      <c r="B57" s="24" t="s">
        <v>500</v>
      </c>
      <c r="C57" s="33" t="s">
        <v>501</v>
      </c>
      <c r="D57" s="98">
        <v>0</v>
      </c>
      <c r="E57" s="12"/>
      <c r="F57" s="98">
        <v>0</v>
      </c>
      <c r="G57" s="12"/>
      <c r="H57" s="98">
        <v>0</v>
      </c>
      <c r="I57" s="12"/>
      <c r="J57" s="100"/>
      <c r="K57" s="31" t="str">
        <f t="shared" si="4"/>
        <v>E20D</v>
      </c>
    </row>
    <row r="58" spans="1:11" ht="15.6">
      <c r="A58" s="1"/>
      <c r="B58" s="24" t="s">
        <v>502</v>
      </c>
      <c r="C58" s="33" t="s">
        <v>503</v>
      </c>
      <c r="D58" s="98">
        <v>0</v>
      </c>
      <c r="E58" s="12"/>
      <c r="F58" s="98">
        <v>0</v>
      </c>
      <c r="G58" s="12"/>
      <c r="H58" s="98">
        <v>0</v>
      </c>
      <c r="I58" s="12"/>
      <c r="J58" s="100"/>
      <c r="K58" s="31" t="str">
        <f t="shared" si="4"/>
        <v>E20E</v>
      </c>
    </row>
    <row r="59" spans="1:11" ht="15.6">
      <c r="A59" s="1"/>
      <c r="B59" s="24" t="s">
        <v>504</v>
      </c>
      <c r="C59" s="33" t="s">
        <v>505</v>
      </c>
      <c r="D59" s="98">
        <v>0</v>
      </c>
      <c r="E59" s="12"/>
      <c r="F59" s="98">
        <v>0</v>
      </c>
      <c r="G59" s="12"/>
      <c r="H59" s="98">
        <v>0</v>
      </c>
      <c r="I59" s="12"/>
      <c r="J59" s="100"/>
      <c r="K59" s="31" t="str">
        <f t="shared" si="4"/>
        <v>E20F</v>
      </c>
    </row>
    <row r="60" spans="1:11" ht="15.6">
      <c r="A60" s="1"/>
      <c r="B60" s="24" t="s">
        <v>506</v>
      </c>
      <c r="C60" s="33" t="s">
        <v>507</v>
      </c>
      <c r="D60" s="98">
        <v>0</v>
      </c>
      <c r="E60" s="12"/>
      <c r="F60" s="98">
        <v>0</v>
      </c>
      <c r="G60" s="12"/>
      <c r="H60" s="98">
        <v>0</v>
      </c>
      <c r="I60" s="12"/>
      <c r="J60" s="100"/>
      <c r="K60" s="31" t="str">
        <f t="shared" si="4"/>
        <v>E20G</v>
      </c>
    </row>
    <row r="61" spans="1:11" ht="15.6">
      <c r="A61" s="1"/>
      <c r="B61" s="24" t="s">
        <v>73</v>
      </c>
      <c r="C61" s="33" t="s">
        <v>74</v>
      </c>
      <c r="D61" s="98">
        <v>0</v>
      </c>
      <c r="E61" s="12"/>
      <c r="F61" s="98">
        <v>0</v>
      </c>
      <c r="G61" s="12"/>
      <c r="H61" s="98">
        <v>0</v>
      </c>
      <c r="I61" s="12"/>
      <c r="J61" s="100"/>
      <c r="K61" s="31" t="str">
        <f t="shared" si="0"/>
        <v>E21</v>
      </c>
    </row>
    <row r="62" spans="1:11" ht="15.6">
      <c r="A62" s="1"/>
      <c r="B62" s="24" t="s">
        <v>75</v>
      </c>
      <c r="C62" s="33" t="s">
        <v>76</v>
      </c>
      <c r="D62" s="98">
        <v>0</v>
      </c>
      <c r="E62" s="12"/>
      <c r="F62" s="98">
        <v>0</v>
      </c>
      <c r="G62" s="12"/>
      <c r="H62" s="98">
        <v>0</v>
      </c>
      <c r="I62" s="12"/>
      <c r="J62" s="100"/>
      <c r="K62" s="31" t="str">
        <f t="shared" si="0"/>
        <v>E22</v>
      </c>
    </row>
    <row r="63" spans="1:11" ht="15.6">
      <c r="A63" s="1"/>
      <c r="B63" s="24" t="s">
        <v>77</v>
      </c>
      <c r="C63" s="33" t="s">
        <v>78</v>
      </c>
      <c r="D63" s="98">
        <v>0</v>
      </c>
      <c r="E63" s="12"/>
      <c r="F63" s="98">
        <v>0</v>
      </c>
      <c r="G63" s="12"/>
      <c r="H63" s="98">
        <v>0</v>
      </c>
      <c r="I63" s="12"/>
      <c r="J63" s="100"/>
      <c r="K63" s="31" t="str">
        <f t="shared" si="0"/>
        <v>E23</v>
      </c>
    </row>
    <row r="64" spans="1:11" ht="15.6">
      <c r="A64" s="1"/>
      <c r="B64" s="24" t="s">
        <v>79</v>
      </c>
      <c r="C64" s="33" t="s">
        <v>80</v>
      </c>
      <c r="D64" s="98">
        <v>0</v>
      </c>
      <c r="E64" s="12"/>
      <c r="F64" s="98">
        <v>0</v>
      </c>
      <c r="G64" s="12"/>
      <c r="H64" s="98">
        <v>0</v>
      </c>
      <c r="I64" s="12"/>
      <c r="J64" s="100"/>
      <c r="K64" s="31" t="str">
        <f t="shared" si="0"/>
        <v>E24</v>
      </c>
    </row>
    <row r="65" spans="1:11" ht="15.6">
      <c r="A65" s="1"/>
      <c r="B65" s="24" t="s">
        <v>81</v>
      </c>
      <c r="C65" s="33" t="s">
        <v>82</v>
      </c>
      <c r="D65" s="98">
        <v>0</v>
      </c>
      <c r="E65" s="12"/>
      <c r="F65" s="98">
        <v>0</v>
      </c>
      <c r="G65" s="12"/>
      <c r="H65" s="98">
        <v>0</v>
      </c>
      <c r="I65" s="12"/>
      <c r="J65" s="100"/>
      <c r="K65" s="31" t="str">
        <f t="shared" si="0"/>
        <v>E25</v>
      </c>
    </row>
    <row r="66" spans="1:11" ht="15.6">
      <c r="A66" s="1"/>
      <c r="B66" s="24" t="s">
        <v>83</v>
      </c>
      <c r="C66" s="33" t="s">
        <v>84</v>
      </c>
      <c r="D66" s="98">
        <v>0</v>
      </c>
      <c r="E66" s="12"/>
      <c r="F66" s="98">
        <v>0</v>
      </c>
      <c r="G66" s="12"/>
      <c r="H66" s="98">
        <v>0</v>
      </c>
      <c r="I66" s="12"/>
      <c r="J66" s="100"/>
      <c r="K66" s="31" t="str">
        <f t="shared" si="0"/>
        <v>E26</v>
      </c>
    </row>
    <row r="67" spans="1:11" ht="15.6">
      <c r="A67" s="1"/>
      <c r="B67" s="24" t="s">
        <v>85</v>
      </c>
      <c r="C67" s="33" t="s">
        <v>86</v>
      </c>
      <c r="D67" s="98">
        <v>0</v>
      </c>
      <c r="E67" s="12"/>
      <c r="F67" s="98">
        <v>0</v>
      </c>
      <c r="G67" s="12"/>
      <c r="H67" s="98">
        <v>0</v>
      </c>
      <c r="I67" s="12"/>
      <c r="J67" s="100"/>
      <c r="K67" s="31" t="str">
        <f t="shared" si="0"/>
        <v>E27</v>
      </c>
    </row>
    <row r="68" spans="1:11" ht="15.6">
      <c r="A68" s="1"/>
      <c r="B68" s="24" t="s">
        <v>87</v>
      </c>
      <c r="C68" s="33" t="s">
        <v>479</v>
      </c>
      <c r="D68" s="98">
        <v>0</v>
      </c>
      <c r="E68" s="12"/>
      <c r="F68" s="98">
        <v>0</v>
      </c>
      <c r="G68" s="12"/>
      <c r="H68" s="98">
        <v>0</v>
      </c>
      <c r="I68" s="12"/>
      <c r="J68" s="100"/>
      <c r="K68" s="31" t="str">
        <f t="shared" si="0"/>
        <v>E28</v>
      </c>
    </row>
    <row r="69" spans="1:11" ht="15.6">
      <c r="A69" s="1"/>
      <c r="B69" s="24" t="s">
        <v>487</v>
      </c>
      <c r="C69" s="33" t="s">
        <v>480</v>
      </c>
      <c r="D69" s="98">
        <v>0</v>
      </c>
      <c r="E69" s="12"/>
      <c r="F69" s="98">
        <v>0</v>
      </c>
      <c r="G69" s="12"/>
      <c r="H69" s="98">
        <v>0</v>
      </c>
      <c r="I69" s="12"/>
      <c r="J69" s="100"/>
      <c r="K69" s="31" t="str">
        <f t="shared" si="0"/>
        <v>E28B</v>
      </c>
    </row>
    <row r="70" spans="1:11" ht="15.6">
      <c r="A70" s="1"/>
      <c r="B70" s="24" t="s">
        <v>88</v>
      </c>
      <c r="C70" s="33" t="s">
        <v>89</v>
      </c>
      <c r="D70" s="98">
        <v>0</v>
      </c>
      <c r="E70" s="12"/>
      <c r="F70" s="98">
        <v>0</v>
      </c>
      <c r="G70" s="12"/>
      <c r="H70" s="98">
        <v>0</v>
      </c>
      <c r="I70" s="12"/>
      <c r="J70" s="100"/>
      <c r="K70" s="31" t="str">
        <f t="shared" si="0"/>
        <v>E29</v>
      </c>
    </row>
    <row r="71" spans="1:11" ht="15.6">
      <c r="A71" s="1"/>
      <c r="B71" s="24" t="s">
        <v>90</v>
      </c>
      <c r="C71" s="33" t="s">
        <v>91</v>
      </c>
      <c r="D71" s="98">
        <v>0</v>
      </c>
      <c r="E71" s="12"/>
      <c r="F71" s="98">
        <v>0</v>
      </c>
      <c r="G71" s="12"/>
      <c r="H71" s="98">
        <v>0</v>
      </c>
      <c r="I71" s="12"/>
      <c r="J71" s="100"/>
      <c r="K71" s="31" t="str">
        <f t="shared" si="0"/>
        <v>E30</v>
      </c>
    </row>
    <row r="72" spans="1:11" ht="15.6">
      <c r="A72" s="1"/>
      <c r="B72" s="24" t="s">
        <v>92</v>
      </c>
      <c r="C72" s="33" t="s">
        <v>93</v>
      </c>
      <c r="D72" s="98">
        <v>0</v>
      </c>
      <c r="E72" s="12"/>
      <c r="F72" s="98">
        <v>0</v>
      </c>
      <c r="G72" s="12"/>
      <c r="H72" s="98">
        <v>0</v>
      </c>
      <c r="I72" s="12"/>
      <c r="J72" s="100"/>
      <c r="K72" s="31" t="str">
        <f t="shared" si="0"/>
        <v>E31</v>
      </c>
    </row>
    <row r="73" spans="1:11" ht="15.6">
      <c r="A73" s="1"/>
      <c r="B73" s="24" t="s">
        <v>94</v>
      </c>
      <c r="C73" s="33" t="s">
        <v>95</v>
      </c>
      <c r="D73" s="98">
        <v>0</v>
      </c>
      <c r="E73" s="12"/>
      <c r="F73" s="98">
        <v>0</v>
      </c>
      <c r="G73" s="12"/>
      <c r="H73" s="98">
        <v>0</v>
      </c>
      <c r="I73" s="12"/>
      <c r="J73" s="101"/>
      <c r="K73" s="31" t="str">
        <f t="shared" si="0"/>
        <v>E32</v>
      </c>
    </row>
    <row r="74" spans="1:11" ht="3" customHeight="1">
      <c r="A74" s="36"/>
      <c r="B74" s="24"/>
      <c r="C74" s="33"/>
      <c r="D74" s="37"/>
      <c r="E74" s="38"/>
      <c r="F74" s="37"/>
      <c r="G74" s="38"/>
      <c r="H74" s="37"/>
      <c r="I74" s="38"/>
      <c r="K74" s="31">
        <f t="shared" si="0"/>
        <v>0</v>
      </c>
    </row>
    <row r="75" spans="1:11" ht="15.6">
      <c r="A75" s="1"/>
      <c r="B75" s="24"/>
      <c r="C75" s="39" t="s">
        <v>96</v>
      </c>
      <c r="D75" s="62">
        <f>SUM(D35:D74)</f>
        <v>0</v>
      </c>
      <c r="E75" s="62"/>
      <c r="F75" s="62">
        <f>SUM(F35:F74)</f>
        <v>0</v>
      </c>
      <c r="G75" s="62"/>
      <c r="H75" s="62">
        <f>SUM(H35:H74)</f>
        <v>0</v>
      </c>
      <c r="I75" s="76" t="s">
        <v>3</v>
      </c>
      <c r="J75" s="88" t="s">
        <v>3</v>
      </c>
    </row>
    <row r="76" spans="1:11" ht="3.75" customHeight="1">
      <c r="A76" s="36"/>
      <c r="B76" s="24"/>
      <c r="C76" s="33"/>
      <c r="D76" s="37"/>
      <c r="E76" s="38"/>
      <c r="F76" s="37"/>
      <c r="G76" s="38"/>
      <c r="H76" s="37"/>
      <c r="I76" s="38"/>
      <c r="J76" s="36"/>
    </row>
    <row r="77" spans="1:11" ht="15.6">
      <c r="A77" s="36"/>
      <c r="B77" s="24"/>
      <c r="C77" s="40" t="s">
        <v>97</v>
      </c>
      <c r="D77" s="104">
        <v>0</v>
      </c>
      <c r="E77" s="63"/>
      <c r="F77" s="66">
        <f>D80</f>
        <v>0</v>
      </c>
      <c r="G77" s="63"/>
      <c r="H77" s="66">
        <f>F80</f>
        <v>0</v>
      </c>
      <c r="I77" s="77"/>
      <c r="J77" s="89"/>
    </row>
    <row r="78" spans="1:11" ht="15.6">
      <c r="B78" s="24"/>
      <c r="C78" s="41" t="s">
        <v>306</v>
      </c>
      <c r="D78" s="64">
        <f>D33-D75</f>
        <v>0</v>
      </c>
      <c r="E78" s="64"/>
      <c r="F78" s="64">
        <f>F33-F75</f>
        <v>0</v>
      </c>
      <c r="G78" s="64"/>
      <c r="H78" s="64">
        <f>H33-H75</f>
        <v>0</v>
      </c>
      <c r="I78" s="78"/>
      <c r="J78" s="29"/>
    </row>
    <row r="79" spans="1:11" ht="7.5" customHeight="1">
      <c r="B79" s="24"/>
      <c r="C79" s="33"/>
      <c r="D79" s="42" t="str">
        <f>IF(D78&lt;0,"In Year Deficit","")</f>
        <v/>
      </c>
      <c r="E79" s="43"/>
      <c r="F79" s="42" t="str">
        <f>IF(F78&lt;0,"In Year Deficit","")</f>
        <v/>
      </c>
      <c r="G79" s="43"/>
      <c r="H79" s="42" t="str">
        <f>IF(H78&lt;0,"In Year Deficit","")</f>
        <v/>
      </c>
      <c r="I79" s="38"/>
      <c r="J79" s="36"/>
    </row>
    <row r="80" spans="1:11" ht="16.2" thickBot="1">
      <c r="B80" s="24"/>
      <c r="C80" s="44" t="s">
        <v>307</v>
      </c>
      <c r="D80" s="65">
        <f>IFERROR(SUM(D77+D78),"")</f>
        <v>0</v>
      </c>
      <c r="E80" s="65"/>
      <c r="F80" s="65">
        <f>IFERROR(SUM(F77+F78),"")</f>
        <v>0</v>
      </c>
      <c r="G80" s="65"/>
      <c r="H80" s="65">
        <f>IFERROR(SUM(H77+H78),"")</f>
        <v>0</v>
      </c>
      <c r="I80" s="79"/>
      <c r="J80" s="90"/>
    </row>
    <row r="81" spans="1:11" ht="4.5" customHeight="1" thickTop="1">
      <c r="B81" s="24"/>
      <c r="C81" s="33"/>
      <c r="D81" s="45" t="s">
        <v>3</v>
      </c>
      <c r="E81" s="43"/>
      <c r="F81" s="45" t="s">
        <v>3</v>
      </c>
      <c r="G81" s="43"/>
      <c r="H81" s="45" t="s">
        <v>3</v>
      </c>
      <c r="I81" s="43"/>
      <c r="J81" s="91"/>
    </row>
    <row r="82" spans="1:11" ht="15.6">
      <c r="B82" s="24"/>
      <c r="C82" s="40" t="s">
        <v>98</v>
      </c>
      <c r="D82" s="66">
        <f>IFERROR(SUM(D11+D12+D13+D15+D28)*VLOOKUP(I3,Sheet2!A:E,4,FALSE),0)</f>
        <v>0</v>
      </c>
      <c r="E82" s="66"/>
      <c r="F82" s="66">
        <f>IFERROR(SUM(F11+F12+F13+F15+F28)*VLOOKUP(I3,Sheet2!A:E,4,FALSE),0)</f>
        <v>0</v>
      </c>
      <c r="G82" s="66"/>
      <c r="H82" s="66">
        <f>IFERROR(SUM(H11+H12+H13+H15+H28)*VLOOKUP(I3,Sheet2!A:E,4,FALSE),0)</f>
        <v>0</v>
      </c>
      <c r="I82" s="80"/>
      <c r="J82" s="92"/>
    </row>
    <row r="83" spans="1:11" ht="15.6">
      <c r="B83" s="24"/>
      <c r="C83" s="41" t="s">
        <v>99</v>
      </c>
      <c r="D83" s="67">
        <f>IFERROR(IF(D80-D82&lt;=0,0,D80-D82),0)</f>
        <v>0</v>
      </c>
      <c r="E83" s="67"/>
      <c r="F83" s="67">
        <f>IFERROR(IF(F80-F82&lt;=0,0,F80-F82),"")</f>
        <v>0</v>
      </c>
      <c r="G83" s="67"/>
      <c r="H83" s="67">
        <f>IFERROR(IF(H80-H82&lt;=0,0,H80-H82),0)</f>
        <v>0</v>
      </c>
      <c r="I83" s="78"/>
      <c r="J83" s="29"/>
    </row>
    <row r="84" spans="1:11" ht="5.25" customHeight="1">
      <c r="B84" s="24"/>
      <c r="C84" s="33"/>
      <c r="D84" s="46"/>
      <c r="E84" s="47"/>
      <c r="F84" s="46"/>
      <c r="G84" s="47"/>
      <c r="H84" s="46"/>
      <c r="I84" s="47"/>
    </row>
    <row r="85" spans="1:11" ht="33" customHeight="1">
      <c r="B85" s="24"/>
      <c r="C85" s="109" t="str">
        <f>IF(D83&lt;=0,"Year 1 Budget is within the predicted BCM","Year 1 Budget will exceed the predicted BCM by "&amp;TEXT(D83,"£#,##0.00"))</f>
        <v>Year 1 Budget is within the predicted BCM</v>
      </c>
      <c r="D85" s="109"/>
      <c r="E85" s="109"/>
      <c r="F85" s="109"/>
      <c r="G85" s="109"/>
      <c r="H85" s="109"/>
      <c r="I85" s="81"/>
    </row>
    <row r="86" spans="1:11" ht="15.6">
      <c r="A86" s="26" t="s">
        <v>310</v>
      </c>
      <c r="B86" s="24"/>
      <c r="C86" s="33"/>
      <c r="D86" s="24"/>
      <c r="E86" s="24"/>
      <c r="F86" s="24"/>
      <c r="G86" s="24"/>
      <c r="H86" s="24"/>
      <c r="I86" s="24"/>
    </row>
    <row r="87" spans="1:11" ht="15.6">
      <c r="A87" s="48"/>
      <c r="B87" s="27"/>
      <c r="C87" s="28"/>
      <c r="D87" s="71" t="str">
        <f>IFERROR(LEFT(D2,4)&amp;"-"&amp;RIGHT(D2,2)-2,"")</f>
        <v/>
      </c>
      <c r="E87" s="72"/>
      <c r="F87" s="71" t="str">
        <f>IFERROR(LEFT(D2,4)+1&amp;"-"&amp;RIGHT(D2,2)-1,"")</f>
        <v/>
      </c>
      <c r="G87" s="72"/>
      <c r="H87" s="71" t="str">
        <f>IFERROR(LEFT(D2,4)+2&amp;"-"&amp;RIGHT(D2,2)-2,"")</f>
        <v/>
      </c>
      <c r="I87" s="82"/>
      <c r="J87" s="82"/>
    </row>
    <row r="88" spans="1:11" ht="15.6">
      <c r="A88" s="1"/>
      <c r="B88" s="24" t="s">
        <v>100</v>
      </c>
      <c r="C88" s="33" t="s">
        <v>101</v>
      </c>
      <c r="D88" s="98">
        <v>0</v>
      </c>
      <c r="E88" s="68"/>
      <c r="F88" s="98">
        <v>0</v>
      </c>
      <c r="G88" s="68"/>
      <c r="H88" s="98">
        <v>0</v>
      </c>
      <c r="I88" s="12"/>
      <c r="J88" s="100"/>
      <c r="K88" s="31" t="str">
        <f t="shared" ref="K88:K101" si="5">B88</f>
        <v>CI01</v>
      </c>
    </row>
    <row r="89" spans="1:11" ht="15.6">
      <c r="A89" s="1"/>
      <c r="B89" s="24" t="s">
        <v>102</v>
      </c>
      <c r="C89" s="33" t="s">
        <v>103</v>
      </c>
      <c r="D89" s="98">
        <v>0</v>
      </c>
      <c r="E89" s="68"/>
      <c r="F89" s="98">
        <v>0</v>
      </c>
      <c r="G89" s="68"/>
      <c r="H89" s="98">
        <v>0</v>
      </c>
      <c r="I89" s="38"/>
      <c r="J89" s="100"/>
      <c r="K89" s="31" t="str">
        <f t="shared" si="5"/>
        <v>CI03</v>
      </c>
    </row>
    <row r="90" spans="1:11" ht="15.6">
      <c r="A90" s="1"/>
      <c r="B90" s="24" t="s">
        <v>104</v>
      </c>
      <c r="C90" s="33" t="s">
        <v>91</v>
      </c>
      <c r="D90" s="98">
        <v>0</v>
      </c>
      <c r="E90" s="68"/>
      <c r="F90" s="98">
        <v>0</v>
      </c>
      <c r="G90" s="68"/>
      <c r="H90" s="98">
        <v>0</v>
      </c>
      <c r="I90" s="38"/>
      <c r="J90" s="100"/>
      <c r="K90" s="31" t="str">
        <f t="shared" si="5"/>
        <v>CI04</v>
      </c>
    </row>
    <row r="91" spans="1:11" ht="15.6">
      <c r="A91" s="1"/>
      <c r="B91" s="24"/>
      <c r="C91" s="33"/>
      <c r="D91" s="37"/>
      <c r="E91" s="37"/>
      <c r="F91" s="37"/>
      <c r="G91" s="37"/>
      <c r="H91" s="37"/>
      <c r="I91" s="38"/>
      <c r="J91" s="87"/>
    </row>
    <row r="92" spans="1:11" ht="15.6">
      <c r="A92" s="1"/>
      <c r="B92" s="24"/>
      <c r="C92" s="39" t="s">
        <v>34</v>
      </c>
      <c r="D92" s="62">
        <f>SUM(D88:D90)</f>
        <v>0</v>
      </c>
      <c r="E92" s="62"/>
      <c r="F92" s="62">
        <f>SUM(F88:F90)</f>
        <v>0</v>
      </c>
      <c r="G92" s="62"/>
      <c r="H92" s="62">
        <f>SUM(H88:H90)</f>
        <v>0</v>
      </c>
      <c r="I92" s="83"/>
      <c r="J92" s="93"/>
    </row>
    <row r="93" spans="1:11" ht="15.6">
      <c r="A93" s="1"/>
      <c r="B93" s="24"/>
      <c r="C93" s="33"/>
      <c r="D93" s="37"/>
      <c r="E93" s="37"/>
      <c r="F93" s="37"/>
      <c r="G93" s="37"/>
      <c r="H93" s="37"/>
      <c r="I93" s="38"/>
    </row>
    <row r="94" spans="1:11" ht="15.6">
      <c r="A94" s="1"/>
      <c r="B94" s="24" t="s">
        <v>105</v>
      </c>
      <c r="C94" s="33" t="s">
        <v>106</v>
      </c>
      <c r="D94" s="98">
        <v>0</v>
      </c>
      <c r="E94" s="68"/>
      <c r="F94" s="98">
        <v>0</v>
      </c>
      <c r="G94" s="68"/>
      <c r="H94" s="98">
        <v>0</v>
      </c>
      <c r="I94" s="38"/>
      <c r="J94" s="100"/>
      <c r="K94" s="31" t="str">
        <f t="shared" si="5"/>
        <v>CE01</v>
      </c>
    </row>
    <row r="95" spans="1:11" ht="15.6">
      <c r="A95" s="1"/>
      <c r="B95" s="24" t="s">
        <v>107</v>
      </c>
      <c r="C95" s="33" t="s">
        <v>108</v>
      </c>
      <c r="D95" s="98">
        <v>0</v>
      </c>
      <c r="E95" s="68"/>
      <c r="F95" s="98">
        <v>0</v>
      </c>
      <c r="G95" s="68"/>
      <c r="H95" s="98">
        <v>0</v>
      </c>
      <c r="I95" s="38"/>
      <c r="J95" s="100"/>
      <c r="K95" s="31" t="str">
        <f t="shared" si="5"/>
        <v>CE02</v>
      </c>
    </row>
    <row r="96" spans="1:11" ht="15.6">
      <c r="A96" s="1"/>
      <c r="B96" s="24" t="s">
        <v>109</v>
      </c>
      <c r="C96" s="33" t="s">
        <v>110</v>
      </c>
      <c r="D96" s="98">
        <v>0</v>
      </c>
      <c r="E96" s="68"/>
      <c r="F96" s="98">
        <v>0</v>
      </c>
      <c r="G96" s="68"/>
      <c r="H96" s="98">
        <v>0</v>
      </c>
      <c r="I96" s="38"/>
      <c r="J96" s="100"/>
      <c r="K96" s="31" t="str">
        <f t="shared" si="5"/>
        <v>CE03</v>
      </c>
    </row>
    <row r="97" spans="1:11" ht="15.6">
      <c r="A97" s="1"/>
      <c r="B97" s="24" t="s">
        <v>508</v>
      </c>
      <c r="C97" s="33" t="s">
        <v>495</v>
      </c>
      <c r="D97" s="98">
        <v>0</v>
      </c>
      <c r="E97" s="68"/>
      <c r="F97" s="98">
        <v>0</v>
      </c>
      <c r="G97" s="68"/>
      <c r="H97" s="98">
        <v>0</v>
      </c>
      <c r="I97" s="38"/>
      <c r="J97" s="100"/>
      <c r="K97" s="31" t="str">
        <f t="shared" ref="K97:K98" si="6">B97</f>
        <v>CE04A</v>
      </c>
    </row>
    <row r="98" spans="1:11" ht="15.6">
      <c r="A98" s="1"/>
      <c r="B98" s="24" t="s">
        <v>509</v>
      </c>
      <c r="C98" s="33" t="s">
        <v>497</v>
      </c>
      <c r="D98" s="98">
        <v>0</v>
      </c>
      <c r="E98" s="68"/>
      <c r="F98" s="98">
        <v>0</v>
      </c>
      <c r="G98" s="68"/>
      <c r="H98" s="98">
        <v>0</v>
      </c>
      <c r="I98" s="38"/>
      <c r="J98" s="100"/>
      <c r="K98" s="31" t="str">
        <f t="shared" si="6"/>
        <v>CE04B</v>
      </c>
    </row>
    <row r="99" spans="1:11" ht="15.6">
      <c r="A99" s="1"/>
      <c r="B99" s="24" t="s">
        <v>510</v>
      </c>
      <c r="C99" s="33" t="s">
        <v>501</v>
      </c>
      <c r="D99" s="98">
        <v>0</v>
      </c>
      <c r="E99" s="68"/>
      <c r="F99" s="98">
        <v>0</v>
      </c>
      <c r="G99" s="68"/>
      <c r="H99" s="98">
        <v>0</v>
      </c>
      <c r="I99" s="38"/>
      <c r="J99" s="100"/>
      <c r="K99" s="31" t="str">
        <f t="shared" si="5"/>
        <v>CE04C</v>
      </c>
    </row>
    <row r="100" spans="1:11" ht="15.6">
      <c r="A100" s="1"/>
      <c r="B100" s="24" t="s">
        <v>511</v>
      </c>
      <c r="C100" s="33" t="s">
        <v>503</v>
      </c>
      <c r="D100" s="98">
        <v>0</v>
      </c>
      <c r="E100" s="68"/>
      <c r="F100" s="98">
        <v>0</v>
      </c>
      <c r="G100" s="68"/>
      <c r="H100" s="98">
        <v>0</v>
      </c>
      <c r="I100" s="38"/>
      <c r="J100" s="100"/>
      <c r="K100" s="31" t="str">
        <f t="shared" si="5"/>
        <v>CE04D</v>
      </c>
    </row>
    <row r="101" spans="1:11" ht="15.6">
      <c r="A101" s="1"/>
      <c r="B101" s="24" t="s">
        <v>512</v>
      </c>
      <c r="C101" s="33" t="s">
        <v>505</v>
      </c>
      <c r="D101" s="98">
        <v>0</v>
      </c>
      <c r="E101" s="68"/>
      <c r="F101" s="98">
        <v>0</v>
      </c>
      <c r="G101" s="68"/>
      <c r="H101" s="98">
        <v>0</v>
      </c>
      <c r="I101" s="38"/>
      <c r="J101" s="101"/>
      <c r="K101" s="31" t="str">
        <f t="shared" si="5"/>
        <v>CE04E</v>
      </c>
    </row>
    <row r="102" spans="1:11" ht="15.6">
      <c r="A102" s="1"/>
      <c r="B102" s="24"/>
      <c r="C102" s="33"/>
      <c r="D102" s="37"/>
      <c r="E102" s="37"/>
      <c r="F102" s="37"/>
      <c r="G102" s="37"/>
      <c r="H102" s="37"/>
      <c r="I102" s="38"/>
    </row>
    <row r="103" spans="1:11" ht="15.6">
      <c r="A103" s="1"/>
      <c r="B103" s="24"/>
      <c r="C103" s="39" t="s">
        <v>96</v>
      </c>
      <c r="D103" s="62">
        <f>SUM(D94:D101)</f>
        <v>0</v>
      </c>
      <c r="E103" s="62"/>
      <c r="F103" s="62">
        <f>SUM(F94:F101)</f>
        <v>0</v>
      </c>
      <c r="G103" s="62"/>
      <c r="H103" s="62">
        <f>SUM(H94:H101)</f>
        <v>0</v>
      </c>
      <c r="I103" s="83"/>
      <c r="J103" s="93"/>
    </row>
    <row r="104" spans="1:11" ht="15.6">
      <c r="A104" s="36"/>
      <c r="B104" s="24"/>
      <c r="C104" s="33"/>
      <c r="D104" s="37"/>
      <c r="E104" s="37"/>
      <c r="F104" s="37"/>
      <c r="G104" s="37"/>
      <c r="H104" s="37"/>
      <c r="I104" s="38"/>
      <c r="J104" s="93"/>
    </row>
    <row r="105" spans="1:11" ht="15.6">
      <c r="A105" s="36"/>
      <c r="B105" s="24"/>
      <c r="C105" s="40" t="s">
        <v>97</v>
      </c>
      <c r="D105" s="105">
        <v>0</v>
      </c>
      <c r="E105" s="63"/>
      <c r="F105" s="63">
        <f>D108</f>
        <v>0</v>
      </c>
      <c r="G105" s="63"/>
      <c r="H105" s="63">
        <f>F108</f>
        <v>0</v>
      </c>
      <c r="I105" s="77"/>
      <c r="J105" s="89"/>
    </row>
    <row r="106" spans="1:11" ht="15.6">
      <c r="A106" s="36"/>
      <c r="B106" s="24"/>
      <c r="C106" s="41" t="s">
        <v>309</v>
      </c>
      <c r="D106" s="64">
        <f>D92-D103</f>
        <v>0</v>
      </c>
      <c r="E106" s="64"/>
      <c r="F106" s="64">
        <f>F92-F103</f>
        <v>0</v>
      </c>
      <c r="G106" s="64"/>
      <c r="H106" s="64">
        <f>H92-H103</f>
        <v>0</v>
      </c>
      <c r="I106" s="78"/>
      <c r="J106" s="29"/>
    </row>
    <row r="107" spans="1:11" ht="15.6">
      <c r="A107" s="36"/>
      <c r="B107" s="24"/>
      <c r="C107" s="33"/>
      <c r="D107" s="42" t="str">
        <f>IF(D106&lt;0,"In Year Deficit","")</f>
        <v/>
      </c>
      <c r="E107" s="37"/>
      <c r="F107" s="42" t="str">
        <f>IF(F106&lt;0,"In Year Deficit","")</f>
        <v/>
      </c>
      <c r="G107" s="37"/>
      <c r="H107" s="42" t="str">
        <f>IF(H106&lt;0,"In Year Deficit","")</f>
        <v/>
      </c>
      <c r="I107" s="38"/>
      <c r="J107" s="36"/>
    </row>
    <row r="108" spans="1:11" ht="16.2" thickBot="1">
      <c r="A108" s="36"/>
      <c r="B108" s="24"/>
      <c r="C108" s="44" t="s">
        <v>308</v>
      </c>
      <c r="D108" s="65">
        <f>D105+D106</f>
        <v>0</v>
      </c>
      <c r="E108" s="65"/>
      <c r="F108" s="65">
        <f>F105+F106</f>
        <v>0</v>
      </c>
      <c r="G108" s="65"/>
      <c r="H108" s="65">
        <f>H105+H106</f>
        <v>0</v>
      </c>
      <c r="I108" s="79"/>
      <c r="J108" s="90"/>
    </row>
    <row r="109" spans="1:11" ht="15" thickTop="1">
      <c r="A109" s="36"/>
      <c r="B109" s="36"/>
      <c r="C109" s="36"/>
      <c r="D109" s="49" t="s">
        <v>3</v>
      </c>
      <c r="E109" s="36"/>
      <c r="F109" s="49" t="s">
        <v>3</v>
      </c>
      <c r="G109" s="36"/>
      <c r="H109" s="49" t="s">
        <v>3</v>
      </c>
      <c r="I109" s="36"/>
    </row>
    <row r="110" spans="1:11" s="24" customFormat="1" ht="15">
      <c r="A110" s="24" t="s">
        <v>318</v>
      </c>
      <c r="C110" s="33"/>
    </row>
    <row r="111" spans="1:11" s="24" customFormat="1" ht="15">
      <c r="C111" s="33"/>
    </row>
    <row r="112" spans="1:11" s="24" customFormat="1" ht="15">
      <c r="A112" s="50" t="s">
        <v>515</v>
      </c>
      <c r="B112" s="51"/>
      <c r="C112" s="40" t="s">
        <v>128</v>
      </c>
      <c r="D112" s="106">
        <v>0</v>
      </c>
      <c r="E112" s="63"/>
      <c r="F112" s="63">
        <f>D114</f>
        <v>0</v>
      </c>
      <c r="G112" s="63"/>
      <c r="H112" s="63">
        <f>F114</f>
        <v>0</v>
      </c>
      <c r="I112" s="84"/>
    </row>
    <row r="113" spans="1:11" s="24" customFormat="1" ht="15">
      <c r="A113" s="50" t="s">
        <v>319</v>
      </c>
      <c r="C113" s="33" t="s">
        <v>111</v>
      </c>
      <c r="D113" s="107">
        <v>0</v>
      </c>
      <c r="E113" s="69"/>
      <c r="F113" s="107">
        <v>0</v>
      </c>
      <c r="G113" s="69"/>
      <c r="H113" s="107">
        <v>0</v>
      </c>
    </row>
    <row r="114" spans="1:11" s="24" customFormat="1" ht="15">
      <c r="C114" s="41" t="s">
        <v>112</v>
      </c>
      <c r="D114" s="64">
        <f>D112+D113</f>
        <v>0</v>
      </c>
      <c r="E114" s="70"/>
      <c r="F114" s="64">
        <f>F112+F113</f>
        <v>0</v>
      </c>
      <c r="G114" s="70"/>
      <c r="H114" s="64">
        <f>H112+H113</f>
        <v>0</v>
      </c>
      <c r="I114" s="85"/>
    </row>
    <row r="115" spans="1:11" s="47" customFormat="1" ht="31.5" customHeight="1">
      <c r="C115" s="52"/>
      <c r="D115" s="47" t="s">
        <v>3</v>
      </c>
      <c r="F115" s="47" t="s">
        <v>3</v>
      </c>
      <c r="H115" s="47" t="s">
        <v>3</v>
      </c>
    </row>
    <row r="116" spans="1:11" ht="15.6">
      <c r="A116" s="24"/>
      <c r="B116" s="24"/>
      <c r="C116" s="53" t="s">
        <v>113</v>
      </c>
      <c r="D116" s="54"/>
      <c r="E116" s="54"/>
      <c r="F116" s="54"/>
      <c r="G116" s="54"/>
      <c r="H116" s="54"/>
      <c r="I116" s="86"/>
    </row>
    <row r="117" spans="1:11" ht="15.6">
      <c r="A117" s="24"/>
      <c r="B117" s="24"/>
      <c r="C117" s="53" t="s">
        <v>114</v>
      </c>
      <c r="D117" s="54"/>
      <c r="E117" s="54"/>
      <c r="F117" s="54"/>
      <c r="G117" s="54"/>
      <c r="H117" s="54"/>
      <c r="I117" s="86"/>
    </row>
    <row r="118" spans="1:11" ht="15.6">
      <c r="A118" s="24"/>
      <c r="B118" s="24"/>
      <c r="C118" s="53" t="s">
        <v>115</v>
      </c>
      <c r="D118" s="54"/>
      <c r="E118" s="54"/>
      <c r="F118" s="54"/>
      <c r="G118" s="54"/>
      <c r="H118" s="54"/>
      <c r="I118" s="86"/>
    </row>
    <row r="119" spans="1:11" ht="15.6">
      <c r="A119" s="24"/>
      <c r="B119" s="53"/>
      <c r="C119" s="24" t="s">
        <v>116</v>
      </c>
      <c r="D119" s="55"/>
      <c r="E119" s="55"/>
      <c r="F119" s="55"/>
      <c r="G119" s="24"/>
      <c r="H119" s="54"/>
      <c r="I119" s="24"/>
    </row>
    <row r="120" spans="1:11" ht="15.6">
      <c r="A120" s="24"/>
      <c r="B120" s="53"/>
      <c r="C120" s="24"/>
      <c r="D120" s="54"/>
      <c r="E120" s="54"/>
      <c r="F120" s="54"/>
      <c r="G120" s="24"/>
      <c r="H120" s="54"/>
      <c r="I120" s="24"/>
    </row>
    <row r="121" spans="1:11" ht="15.6">
      <c r="A121" s="24"/>
      <c r="B121" s="24"/>
      <c r="C121" s="24" t="s">
        <v>117</v>
      </c>
      <c r="D121" s="55"/>
      <c r="E121" s="55"/>
      <c r="F121" s="55"/>
      <c r="G121" s="56" t="s">
        <v>118</v>
      </c>
      <c r="H121" s="55"/>
      <c r="I121" s="24"/>
    </row>
    <row r="122" spans="1:11" ht="15.6">
      <c r="A122" s="24"/>
      <c r="B122" s="24"/>
      <c r="C122" s="24"/>
      <c r="D122" s="24"/>
      <c r="E122" s="24"/>
      <c r="F122" s="24"/>
      <c r="G122" s="56"/>
      <c r="H122" s="24"/>
      <c r="I122" s="24"/>
    </row>
    <row r="123" spans="1:11" ht="15.6">
      <c r="A123" s="24"/>
      <c r="B123" s="24"/>
      <c r="C123" s="24" t="s">
        <v>119</v>
      </c>
      <c r="D123" s="55"/>
      <c r="E123" s="55"/>
      <c r="F123" s="55"/>
      <c r="G123" s="56" t="s">
        <v>118</v>
      </c>
      <c r="H123" s="55"/>
      <c r="I123" s="24"/>
      <c r="J123" s="36"/>
      <c r="K123" s="36"/>
    </row>
    <row r="124" spans="1:11" ht="15.6">
      <c r="A124" s="24"/>
      <c r="B124" s="24"/>
      <c r="C124" s="24"/>
      <c r="D124" s="24"/>
      <c r="E124" s="24"/>
      <c r="F124" s="24"/>
      <c r="G124" s="24"/>
      <c r="H124" s="24"/>
      <c r="I124" s="24"/>
      <c r="J124" s="36"/>
      <c r="K124" s="36"/>
    </row>
    <row r="125" spans="1:11" ht="15.6">
      <c r="A125" s="24"/>
      <c r="B125" s="57"/>
      <c r="C125" s="58"/>
      <c r="D125" s="57"/>
      <c r="E125" s="57"/>
      <c r="F125" s="57"/>
      <c r="G125" s="57"/>
      <c r="H125" s="57"/>
      <c r="I125" s="24"/>
      <c r="J125" s="57"/>
      <c r="K125" s="36"/>
    </row>
    <row r="126" spans="1:11" ht="15.6">
      <c r="A126" s="24"/>
      <c r="B126" s="59"/>
      <c r="C126" s="60"/>
      <c r="D126" s="59"/>
      <c r="E126" s="59"/>
      <c r="F126" s="59"/>
      <c r="G126" s="59"/>
      <c r="H126" s="59"/>
      <c r="I126" s="59"/>
      <c r="J126" s="59"/>
      <c r="K126" s="36"/>
    </row>
    <row r="127" spans="1:11" ht="15.6">
      <c r="A127" s="61"/>
      <c r="B127" s="59"/>
      <c r="C127" s="60" t="s">
        <v>120</v>
      </c>
      <c r="D127" s="60">
        <v>0</v>
      </c>
      <c r="E127" s="60"/>
      <c r="F127" s="60" t="s">
        <v>121</v>
      </c>
      <c r="G127" s="60" t="s">
        <v>122</v>
      </c>
      <c r="H127" s="60" t="e">
        <v>#REF!</v>
      </c>
      <c r="I127" s="60"/>
      <c r="J127" s="59"/>
      <c r="K127" s="61"/>
    </row>
    <row r="128" spans="1:11" ht="15.6">
      <c r="A128" s="61"/>
      <c r="B128" s="59"/>
      <c r="C128" s="60" t="s">
        <v>123</v>
      </c>
      <c r="H128" s="60" t="s">
        <v>124</v>
      </c>
      <c r="I128" s="60"/>
      <c r="J128" s="59"/>
      <c r="K128" s="61"/>
    </row>
    <row r="129" spans="1:11" ht="15.6">
      <c r="A129" s="61"/>
      <c r="B129" s="59"/>
      <c r="C129" s="60" t="s">
        <v>125</v>
      </c>
      <c r="H129" s="60"/>
      <c r="I129" s="60"/>
      <c r="J129" s="59"/>
      <c r="K129" s="61"/>
    </row>
    <row r="130" spans="1:11" ht="15.6">
      <c r="A130" s="61"/>
      <c r="B130" s="59"/>
      <c r="C130" s="60" t="s">
        <v>126</v>
      </c>
      <c r="H130" s="60"/>
      <c r="I130" s="60"/>
      <c r="J130" s="59"/>
      <c r="K130" s="61"/>
    </row>
    <row r="131" spans="1:11" ht="15.6">
      <c r="A131" s="61"/>
      <c r="B131" s="59"/>
      <c r="C131" s="60"/>
      <c r="H131" s="60"/>
      <c r="I131" s="60"/>
      <c r="J131" s="59"/>
      <c r="K131" s="61"/>
    </row>
    <row r="132" spans="1:11" ht="15.6">
      <c r="A132" s="61"/>
      <c r="B132" s="59"/>
      <c r="C132" s="60" t="s">
        <v>127</v>
      </c>
      <c r="H132" s="60">
        <v>0</v>
      </c>
      <c r="I132" s="60">
        <v>0</v>
      </c>
      <c r="J132" s="59"/>
      <c r="K132" s="61"/>
    </row>
    <row r="133" spans="1:11" ht="15.6">
      <c r="A133" s="61"/>
      <c r="B133" s="59"/>
      <c r="C133" s="60" t="s">
        <v>129</v>
      </c>
      <c r="H133" s="60">
        <v>0</v>
      </c>
      <c r="I133" s="60">
        <v>0</v>
      </c>
      <c r="J133" s="59"/>
      <c r="K133" s="61"/>
    </row>
    <row r="134" spans="1:11" ht="15.6">
      <c r="A134" s="61"/>
      <c r="B134" s="59"/>
      <c r="C134" s="60" t="s">
        <v>130</v>
      </c>
      <c r="H134" s="60">
        <v>0</v>
      </c>
      <c r="I134" s="60">
        <v>0</v>
      </c>
      <c r="J134" s="59"/>
      <c r="K134" s="61"/>
    </row>
    <row r="135" spans="1:11" ht="15.6">
      <c r="A135" s="61"/>
      <c r="B135" s="59"/>
      <c r="C135" s="60" t="s">
        <v>131</v>
      </c>
      <c r="H135" s="60"/>
      <c r="I135" s="60"/>
      <c r="J135" s="59"/>
      <c r="K135" s="61"/>
    </row>
    <row r="136" spans="1:11" ht="15.6">
      <c r="A136" s="61"/>
      <c r="B136" s="59"/>
      <c r="C136" s="60" t="s">
        <v>132</v>
      </c>
      <c r="D136" s="60"/>
      <c r="E136" s="60"/>
      <c r="F136" s="60"/>
      <c r="G136" s="60"/>
      <c r="H136" s="60"/>
      <c r="I136" s="60"/>
      <c r="J136" s="59"/>
      <c r="K136" s="61"/>
    </row>
    <row r="137" spans="1:11" ht="15.6">
      <c r="A137" s="61"/>
      <c r="B137" s="59"/>
      <c r="C137" s="60"/>
      <c r="D137" s="60"/>
      <c r="E137" s="60"/>
      <c r="F137" s="60"/>
      <c r="G137" s="60"/>
      <c r="H137" s="60"/>
      <c r="I137" s="60"/>
      <c r="J137" s="59"/>
      <c r="K137" s="61"/>
    </row>
    <row r="138" spans="1:11" ht="15.6">
      <c r="A138" s="61"/>
      <c r="B138" s="59"/>
      <c r="C138" s="60"/>
      <c r="D138" s="60"/>
      <c r="E138" s="60"/>
      <c r="F138" s="60"/>
      <c r="G138" s="60"/>
      <c r="H138" s="60"/>
      <c r="I138" s="60"/>
      <c r="J138" s="59"/>
      <c r="K138" s="61"/>
    </row>
    <row r="139" spans="1:11" ht="15.6">
      <c r="A139" s="61"/>
      <c r="B139" s="59"/>
      <c r="C139" s="60" t="s">
        <v>133</v>
      </c>
      <c r="D139" s="60">
        <v>0</v>
      </c>
      <c r="E139" s="60">
        <v>0</v>
      </c>
      <c r="F139" s="60">
        <v>0</v>
      </c>
      <c r="G139" s="60"/>
      <c r="H139" s="60"/>
      <c r="I139" s="60"/>
      <c r="J139" s="59"/>
      <c r="K139" s="61"/>
    </row>
    <row r="140" spans="1:11" ht="15.6">
      <c r="A140" s="61"/>
      <c r="B140" s="59"/>
      <c r="C140" s="60" t="s">
        <v>134</v>
      </c>
      <c r="D140" s="60">
        <v>0</v>
      </c>
      <c r="E140" s="60">
        <v>0</v>
      </c>
      <c r="F140" s="60">
        <v>0</v>
      </c>
      <c r="G140" s="60"/>
      <c r="H140" s="60"/>
      <c r="I140" s="60"/>
      <c r="J140" s="59"/>
      <c r="K140" s="61"/>
    </row>
    <row r="141" spans="1:11" ht="15.6">
      <c r="A141" s="61"/>
      <c r="B141" s="59"/>
      <c r="C141" s="60" t="s">
        <v>135</v>
      </c>
      <c r="D141" s="60">
        <v>0</v>
      </c>
      <c r="E141" s="60">
        <v>0</v>
      </c>
      <c r="F141" s="60">
        <v>0</v>
      </c>
      <c r="G141" s="60"/>
      <c r="H141" s="60"/>
      <c r="I141" s="60"/>
      <c r="J141" s="59"/>
      <c r="K141" s="61"/>
    </row>
    <row r="142" spans="1:11" ht="15.6">
      <c r="A142" s="61"/>
      <c r="B142" s="59"/>
      <c r="C142" s="60" t="s">
        <v>136</v>
      </c>
      <c r="D142" s="60">
        <v>0</v>
      </c>
      <c r="E142" s="60">
        <v>0</v>
      </c>
      <c r="F142" s="60">
        <v>0</v>
      </c>
      <c r="G142" s="60"/>
      <c r="H142" s="60"/>
      <c r="I142" s="60"/>
      <c r="J142" s="59"/>
      <c r="K142" s="61"/>
    </row>
    <row r="143" spans="1:11" ht="15.6">
      <c r="A143" s="61"/>
      <c r="B143" s="59"/>
      <c r="C143" s="60" t="s">
        <v>137</v>
      </c>
      <c r="D143" s="60">
        <v>0</v>
      </c>
      <c r="E143" s="60">
        <v>0</v>
      </c>
      <c r="F143" s="60">
        <v>0</v>
      </c>
      <c r="G143" s="60"/>
      <c r="H143" s="60"/>
      <c r="I143" s="60"/>
      <c r="J143" s="59"/>
      <c r="K143" s="61"/>
    </row>
    <row r="144" spans="1:11" ht="15.6">
      <c r="A144" s="61"/>
      <c r="B144" s="59"/>
      <c r="C144" s="60"/>
      <c r="D144" s="59"/>
      <c r="E144" s="59"/>
      <c r="F144" s="59"/>
      <c r="G144" s="59"/>
      <c r="H144" s="59"/>
      <c r="I144" s="59"/>
      <c r="J144" s="59"/>
      <c r="K144" s="61"/>
    </row>
    <row r="145" spans="1:11" ht="15.6">
      <c r="A145" s="24"/>
      <c r="B145" s="57"/>
      <c r="C145" s="58"/>
      <c r="D145" s="57"/>
      <c r="E145" s="57"/>
      <c r="F145" s="57"/>
      <c r="G145" s="57"/>
      <c r="H145" s="57"/>
      <c r="I145" s="57"/>
      <c r="J145" s="57"/>
      <c r="K145" s="36"/>
    </row>
    <row r="146" spans="1:11" ht="15.6">
      <c r="A146" s="24"/>
      <c r="B146" s="57"/>
      <c r="C146" s="58"/>
      <c r="D146" s="57"/>
      <c r="E146" s="57"/>
      <c r="F146" s="57"/>
      <c r="G146" s="57"/>
      <c r="H146" s="57"/>
      <c r="I146" s="57"/>
      <c r="J146" s="57"/>
      <c r="K146" s="36"/>
    </row>
    <row r="147" spans="1:11" ht="15.6">
      <c r="A147" s="24"/>
      <c r="B147" s="24"/>
      <c r="C147" s="33"/>
      <c r="D147" s="24"/>
      <c r="E147" s="24"/>
      <c r="F147" s="24"/>
      <c r="G147" s="24"/>
      <c r="H147" s="24"/>
      <c r="I147" s="24"/>
      <c r="J147" s="36"/>
      <c r="K147" s="36"/>
    </row>
    <row r="148" spans="1:11" ht="15.6">
      <c r="A148" s="24"/>
      <c r="B148" s="24"/>
      <c r="C148" s="33"/>
      <c r="D148" s="24"/>
      <c r="E148" s="24"/>
      <c r="F148" s="24"/>
      <c r="G148" s="24"/>
      <c r="H148" s="24"/>
      <c r="I148" s="24"/>
      <c r="J148" s="36"/>
      <c r="K148" s="36"/>
    </row>
    <row r="149" spans="1:11" ht="15.6">
      <c r="A149" s="24"/>
      <c r="B149" s="24"/>
      <c r="C149" s="33"/>
      <c r="D149" s="24"/>
      <c r="E149" s="24"/>
      <c r="F149" s="24"/>
      <c r="G149" s="24"/>
      <c r="H149" s="24"/>
      <c r="I149" s="24"/>
      <c r="J149" s="36"/>
      <c r="K149" s="36"/>
    </row>
    <row r="150" spans="1:11" ht="15.6">
      <c r="A150" s="24"/>
      <c r="B150" s="24"/>
      <c r="C150" s="33"/>
      <c r="D150" s="24"/>
      <c r="E150" s="24"/>
      <c r="F150" s="24"/>
      <c r="G150" s="24"/>
      <c r="H150" s="24"/>
      <c r="I150" s="24"/>
      <c r="J150" s="36"/>
      <c r="K150" s="36"/>
    </row>
    <row r="151" spans="1:11" ht="15.6">
      <c r="A151" s="24"/>
      <c r="B151" s="24"/>
      <c r="C151" s="33"/>
      <c r="D151" s="24"/>
      <c r="E151" s="24"/>
      <c r="F151" s="24"/>
      <c r="G151" s="24"/>
      <c r="H151" s="24"/>
      <c r="I151" s="24"/>
      <c r="J151" s="36"/>
      <c r="K151" s="36"/>
    </row>
    <row r="152" spans="1:11" ht="15.6">
      <c r="A152" s="24"/>
      <c r="B152" s="24"/>
      <c r="C152" s="33"/>
      <c r="D152" s="24"/>
      <c r="E152" s="24"/>
      <c r="F152" s="24"/>
      <c r="G152" s="24"/>
      <c r="H152" s="24"/>
      <c r="I152" s="24"/>
      <c r="J152" s="36"/>
      <c r="K152" s="36"/>
    </row>
  </sheetData>
  <sheetProtection selectLockedCells="1"/>
  <mergeCells count="3">
    <mergeCell ref="C9:F9"/>
    <mergeCell ref="A1:I1"/>
    <mergeCell ref="J3:J7"/>
  </mergeCells>
  <conditionalFormatting sqref="J3:J7">
    <cfRule type="containsText" dxfId="0" priority="1" stopIfTrue="1" operator="containsText" text="Please">
      <formula>NOT(ISERROR(SEARCH("Please",J3)))</formula>
    </cfRule>
  </conditionalFormatting>
  <dataValidations count="1">
    <dataValidation type="list" allowBlank="1" showInputMessage="1" showErrorMessage="1" error="Your MFG % should be within the range of -1.5% to +1.5%" sqref="F7" xr:uid="{00000000-0002-0000-0100-000002000000}">
      <formula1>"-1.5%, -1.0%,-0.5%,0%,0.5%,1.0%,1.5%,2.0%,2.5%,3.0%"</formula1>
    </dataValidation>
  </dataValidations>
  <pageMargins left="0.19685039370078741" right="0.19685039370078741" top="0.19685039370078741" bottom="0.19685039370078741" header="0.31496062992125984" footer="0.31496062992125984"/>
  <pageSetup paperSize="9" scale="75"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Sheet2!$L$2:$L$8</xm:f>
          </x14:formula1>
          <xm:sqref>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L359"/>
  <sheetViews>
    <sheetView workbookViewId="0">
      <pane ySplit="1" topLeftCell="A2" activePane="bottomLeft" state="frozen"/>
      <selection pane="bottomLeft" activeCell="I11" sqref="I11"/>
    </sheetView>
  </sheetViews>
  <sheetFormatPr defaultRowHeight="14.4"/>
  <cols>
    <col min="2" max="2" width="62.5546875" customWidth="1"/>
    <col min="3" max="3" width="17.44140625" style="9" customWidth="1"/>
    <col min="4" max="4" width="14.33203125" style="9" customWidth="1"/>
  </cols>
  <sheetData>
    <row r="1" spans="1:12" ht="43.2">
      <c r="A1" s="2" t="s">
        <v>139</v>
      </c>
      <c r="B1" s="3" t="s">
        <v>140</v>
      </c>
      <c r="C1" s="8" t="s">
        <v>492</v>
      </c>
      <c r="D1" s="10" t="s">
        <v>305</v>
      </c>
      <c r="L1" s="110" t="s">
        <v>493</v>
      </c>
    </row>
    <row r="2" spans="1:12">
      <c r="A2" s="4">
        <v>1001</v>
      </c>
      <c r="B2" s="5" t="s">
        <v>321</v>
      </c>
      <c r="C2" s="9">
        <v>1</v>
      </c>
      <c r="D2" s="11">
        <f t="shared" ref="D2:D49" si="0">IF(C2=1,0.12,IF(C2=3,0.12,0.075))</f>
        <v>0.12</v>
      </c>
      <c r="L2" s="111" t="str">
        <f ca="1">LEFT(L3,4)-1&amp;"-"&amp;RIGHT(L3,2)-1</f>
        <v>2024-27</v>
      </c>
    </row>
    <row r="3" spans="1:12">
      <c r="A3" s="4">
        <v>1123</v>
      </c>
      <c r="B3" s="5" t="s">
        <v>142</v>
      </c>
      <c r="C3" s="9">
        <v>1</v>
      </c>
      <c r="D3" s="11">
        <f t="shared" si="0"/>
        <v>0.12</v>
      </c>
      <c r="L3" s="111" t="str">
        <f ca="1">YEAR(TODAY())&amp;"-"&amp;RIGHT(YEAR(TODAY()),2)+3</f>
        <v>2025-28</v>
      </c>
    </row>
    <row r="4" spans="1:12">
      <c r="A4" s="4">
        <v>1124</v>
      </c>
      <c r="B4" s="5" t="s">
        <v>143</v>
      </c>
      <c r="C4" s="9">
        <v>1</v>
      </c>
      <c r="D4" s="11">
        <f t="shared" si="0"/>
        <v>0.12</v>
      </c>
      <c r="L4" s="111" t="str">
        <f ca="1">LEFT(L3,4)+1&amp;"-"&amp;RIGHT(L3,2)+1</f>
        <v>2026-29</v>
      </c>
    </row>
    <row r="5" spans="1:12">
      <c r="A5" s="4">
        <v>1127</v>
      </c>
      <c r="B5" s="5" t="s">
        <v>141</v>
      </c>
      <c r="C5" s="9">
        <v>1</v>
      </c>
      <c r="D5" s="11">
        <f t="shared" si="0"/>
        <v>0.12</v>
      </c>
      <c r="L5" s="111" t="str">
        <f ca="1">LEFT(L3,4)+2&amp;"-"&amp;RIGHT(L3,2)+2</f>
        <v>2027-30</v>
      </c>
    </row>
    <row r="6" spans="1:12">
      <c r="A6" s="4">
        <v>1128</v>
      </c>
      <c r="B6" s="5" t="s">
        <v>144</v>
      </c>
      <c r="C6" s="9">
        <v>1</v>
      </c>
      <c r="D6" s="11">
        <f t="shared" si="0"/>
        <v>0.12</v>
      </c>
      <c r="L6" s="111" t="str">
        <f ca="1">LEFT(L3,4)+3&amp;"-"&amp;RIGHT(L3,2)+3</f>
        <v>2028-31</v>
      </c>
    </row>
    <row r="7" spans="1:12">
      <c r="A7" s="4">
        <v>1129</v>
      </c>
      <c r="B7" s="5" t="s">
        <v>145</v>
      </c>
      <c r="C7" s="9">
        <v>1</v>
      </c>
      <c r="D7" s="11">
        <f t="shared" si="0"/>
        <v>0.12</v>
      </c>
      <c r="L7" s="111" t="str">
        <f ca="1">LEFT(L3,4)+4&amp;"-"&amp;RIGHT(L3,2)+4</f>
        <v>2029-32</v>
      </c>
    </row>
    <row r="8" spans="1:12">
      <c r="A8" s="4">
        <v>2000</v>
      </c>
      <c r="B8" s="5" t="s">
        <v>146</v>
      </c>
      <c r="C8" s="9">
        <v>1</v>
      </c>
      <c r="D8" s="11">
        <f t="shared" si="0"/>
        <v>0.12</v>
      </c>
      <c r="L8" s="111" t="str">
        <f ca="1">LEFT(L3,4)+5&amp;"-"&amp;RIGHT(L3,2)+5</f>
        <v>2030-33</v>
      </c>
    </row>
    <row r="9" spans="1:12">
      <c r="A9" s="4">
        <v>2002</v>
      </c>
      <c r="B9" s="5" t="s">
        <v>322</v>
      </c>
      <c r="C9" s="9">
        <v>1</v>
      </c>
      <c r="D9" s="11">
        <f t="shared" si="0"/>
        <v>0.12</v>
      </c>
    </row>
    <row r="10" spans="1:12">
      <c r="A10" s="6">
        <v>2065</v>
      </c>
      <c r="B10" s="5" t="s">
        <v>323</v>
      </c>
      <c r="C10" s="9">
        <v>1</v>
      </c>
      <c r="D10" s="11">
        <f t="shared" si="0"/>
        <v>0.12</v>
      </c>
    </row>
    <row r="11" spans="1:12">
      <c r="A11" s="6">
        <v>2066</v>
      </c>
      <c r="B11" s="5" t="s">
        <v>147</v>
      </c>
      <c r="C11" s="9">
        <v>1</v>
      </c>
      <c r="D11" s="11">
        <f t="shared" si="0"/>
        <v>0.12</v>
      </c>
    </row>
    <row r="12" spans="1:12">
      <c r="A12" s="6">
        <v>2079</v>
      </c>
      <c r="B12" s="94" t="s">
        <v>483</v>
      </c>
      <c r="C12" s="9">
        <v>1</v>
      </c>
      <c r="D12" s="11">
        <f t="shared" si="0"/>
        <v>0.12</v>
      </c>
    </row>
    <row r="13" spans="1:12">
      <c r="A13" s="6">
        <v>2088</v>
      </c>
      <c r="B13" s="5" t="s">
        <v>148</v>
      </c>
      <c r="C13" s="9">
        <v>1</v>
      </c>
      <c r="D13" s="11">
        <f t="shared" si="0"/>
        <v>0.12</v>
      </c>
    </row>
    <row r="14" spans="1:12">
      <c r="A14" s="6">
        <v>2089</v>
      </c>
      <c r="B14" s="5" t="s">
        <v>324</v>
      </c>
      <c r="C14" s="9">
        <v>1</v>
      </c>
      <c r="D14" s="11">
        <f t="shared" si="0"/>
        <v>0.12</v>
      </c>
    </row>
    <row r="15" spans="1:12">
      <c r="A15" s="6">
        <v>2094</v>
      </c>
      <c r="B15" s="5" t="s">
        <v>149</v>
      </c>
      <c r="C15" s="9">
        <v>1</v>
      </c>
      <c r="D15" s="11">
        <f t="shared" si="0"/>
        <v>0.12</v>
      </c>
    </row>
    <row r="16" spans="1:12">
      <c r="A16" s="6">
        <v>2095</v>
      </c>
      <c r="B16" s="5" t="s">
        <v>325</v>
      </c>
      <c r="C16" s="9">
        <v>1</v>
      </c>
      <c r="D16" s="11">
        <f t="shared" si="0"/>
        <v>0.12</v>
      </c>
    </row>
    <row r="17" spans="1:4">
      <c r="A17" s="6">
        <v>2109</v>
      </c>
      <c r="B17" s="5" t="s">
        <v>150</v>
      </c>
      <c r="C17" s="9">
        <v>1</v>
      </c>
      <c r="D17" s="11">
        <f t="shared" si="0"/>
        <v>0.12</v>
      </c>
    </row>
    <row r="18" spans="1:4">
      <c r="A18" s="6">
        <v>2116</v>
      </c>
      <c r="B18" s="5" t="s">
        <v>151</v>
      </c>
      <c r="C18" s="9">
        <v>1</v>
      </c>
      <c r="D18" s="11">
        <f t="shared" si="0"/>
        <v>0.12</v>
      </c>
    </row>
    <row r="19" spans="1:4">
      <c r="A19" s="6">
        <v>2119</v>
      </c>
      <c r="B19" s="5" t="s">
        <v>152</v>
      </c>
      <c r="C19" s="9">
        <v>1</v>
      </c>
      <c r="D19" s="11">
        <f t="shared" si="0"/>
        <v>0.12</v>
      </c>
    </row>
    <row r="20" spans="1:4">
      <c r="A20" s="6">
        <v>2120</v>
      </c>
      <c r="B20" s="5" t="s">
        <v>153</v>
      </c>
      <c r="C20" s="9">
        <v>1</v>
      </c>
      <c r="D20" s="11">
        <f t="shared" si="0"/>
        <v>0.12</v>
      </c>
    </row>
    <row r="21" spans="1:4">
      <c r="A21" s="6">
        <v>2128</v>
      </c>
      <c r="B21" s="5" t="s">
        <v>154</v>
      </c>
      <c r="C21" s="9">
        <v>1</v>
      </c>
      <c r="D21" s="11">
        <f t="shared" si="0"/>
        <v>0.12</v>
      </c>
    </row>
    <row r="22" spans="1:4">
      <c r="A22" s="6">
        <v>2130</v>
      </c>
      <c r="B22" s="5" t="s">
        <v>155</v>
      </c>
      <c r="C22" s="9">
        <v>1</v>
      </c>
      <c r="D22" s="11">
        <f t="shared" si="0"/>
        <v>0.12</v>
      </c>
    </row>
    <row r="23" spans="1:4">
      <c r="A23" s="6">
        <v>2132</v>
      </c>
      <c r="B23" s="5" t="s">
        <v>326</v>
      </c>
      <c r="C23" s="9">
        <v>1</v>
      </c>
      <c r="D23" s="11">
        <f t="shared" si="0"/>
        <v>0.12</v>
      </c>
    </row>
    <row r="24" spans="1:4">
      <c r="A24" s="6">
        <v>2133</v>
      </c>
      <c r="B24" s="5" t="s">
        <v>156</v>
      </c>
      <c r="C24" s="9">
        <v>1</v>
      </c>
      <c r="D24" s="11">
        <f t="shared" si="0"/>
        <v>0.12</v>
      </c>
    </row>
    <row r="25" spans="1:4">
      <c r="A25" s="6">
        <v>2134</v>
      </c>
      <c r="B25" s="5" t="s">
        <v>157</v>
      </c>
      <c r="C25" s="9">
        <v>1</v>
      </c>
      <c r="D25" s="11">
        <f t="shared" si="0"/>
        <v>0.12</v>
      </c>
    </row>
    <row r="26" spans="1:4">
      <c r="A26" s="6">
        <v>2136</v>
      </c>
      <c r="B26" s="5" t="s">
        <v>158</v>
      </c>
      <c r="C26" s="9">
        <v>1</v>
      </c>
      <c r="D26" s="11">
        <f t="shared" si="0"/>
        <v>0.12</v>
      </c>
    </row>
    <row r="27" spans="1:4">
      <c r="A27" s="6">
        <v>2137</v>
      </c>
      <c r="B27" s="5" t="s">
        <v>159</v>
      </c>
      <c r="C27" s="9">
        <v>1</v>
      </c>
      <c r="D27" s="11">
        <f t="shared" si="0"/>
        <v>0.12</v>
      </c>
    </row>
    <row r="28" spans="1:4">
      <c r="A28" s="6">
        <v>2138</v>
      </c>
      <c r="B28" s="5" t="s">
        <v>160</v>
      </c>
      <c r="C28" s="9">
        <v>1</v>
      </c>
      <c r="D28" s="11">
        <f t="shared" si="0"/>
        <v>0.12</v>
      </c>
    </row>
    <row r="29" spans="1:4">
      <c r="A29" s="6">
        <v>2139</v>
      </c>
      <c r="B29" s="5" t="s">
        <v>161</v>
      </c>
      <c r="C29" s="9">
        <v>1</v>
      </c>
      <c r="D29" s="11">
        <f t="shared" si="0"/>
        <v>0.12</v>
      </c>
    </row>
    <row r="30" spans="1:4">
      <c r="A30" s="6">
        <v>2142</v>
      </c>
      <c r="B30" s="5" t="s">
        <v>162</v>
      </c>
      <c r="C30" s="9">
        <v>1</v>
      </c>
      <c r="D30" s="11">
        <f t="shared" si="0"/>
        <v>0.12</v>
      </c>
    </row>
    <row r="31" spans="1:4">
      <c r="A31" s="6">
        <v>2147</v>
      </c>
      <c r="B31" s="5" t="s">
        <v>163</v>
      </c>
      <c r="C31" s="9">
        <v>1</v>
      </c>
      <c r="D31" s="11">
        <f t="shared" si="0"/>
        <v>0.12</v>
      </c>
    </row>
    <row r="32" spans="1:4">
      <c r="A32" s="6">
        <v>2148</v>
      </c>
      <c r="B32" s="5" t="s">
        <v>164</v>
      </c>
      <c r="C32" s="9">
        <v>1</v>
      </c>
      <c r="D32" s="11">
        <f t="shared" si="0"/>
        <v>0.12</v>
      </c>
    </row>
    <row r="33" spans="1:4">
      <c r="A33" s="6">
        <v>2155</v>
      </c>
      <c r="B33" s="5" t="s">
        <v>327</v>
      </c>
      <c r="C33" s="9">
        <v>1</v>
      </c>
      <c r="D33" s="11">
        <f t="shared" si="0"/>
        <v>0.12</v>
      </c>
    </row>
    <row r="34" spans="1:4">
      <c r="A34" s="6">
        <v>2156</v>
      </c>
      <c r="B34" s="5" t="s">
        <v>165</v>
      </c>
      <c r="C34" s="9">
        <v>1</v>
      </c>
      <c r="D34" s="11">
        <f t="shared" si="0"/>
        <v>0.12</v>
      </c>
    </row>
    <row r="35" spans="1:4">
      <c r="A35" s="6">
        <v>2161</v>
      </c>
      <c r="B35" s="5" t="s">
        <v>166</v>
      </c>
      <c r="C35" s="9">
        <v>1</v>
      </c>
      <c r="D35" s="11">
        <f t="shared" si="0"/>
        <v>0.12</v>
      </c>
    </row>
    <row r="36" spans="1:4">
      <c r="A36" s="6">
        <v>2163</v>
      </c>
      <c r="B36" s="5" t="s">
        <v>167</v>
      </c>
      <c r="C36" s="9">
        <v>1</v>
      </c>
      <c r="D36" s="11">
        <f t="shared" si="0"/>
        <v>0.12</v>
      </c>
    </row>
    <row r="37" spans="1:4">
      <c r="A37" s="6">
        <v>2164</v>
      </c>
      <c r="B37" s="5" t="s">
        <v>168</v>
      </c>
      <c r="C37" s="9">
        <v>1</v>
      </c>
      <c r="D37" s="11">
        <f t="shared" si="0"/>
        <v>0.12</v>
      </c>
    </row>
    <row r="38" spans="1:4">
      <c r="A38" s="6">
        <v>2165</v>
      </c>
      <c r="B38" s="5" t="s">
        <v>169</v>
      </c>
      <c r="C38" s="9">
        <v>1</v>
      </c>
      <c r="D38" s="11">
        <f t="shared" si="0"/>
        <v>0.12</v>
      </c>
    </row>
    <row r="39" spans="1:4">
      <c r="A39" s="6">
        <v>2166</v>
      </c>
      <c r="B39" s="5" t="s">
        <v>170</v>
      </c>
      <c r="C39" s="9">
        <v>1</v>
      </c>
      <c r="D39" s="11">
        <f t="shared" si="0"/>
        <v>0.12</v>
      </c>
    </row>
    <row r="40" spans="1:4">
      <c r="A40" s="6">
        <v>2167</v>
      </c>
      <c r="B40" s="5" t="s">
        <v>171</v>
      </c>
      <c r="C40" s="9">
        <v>1</v>
      </c>
      <c r="D40" s="11">
        <f t="shared" si="0"/>
        <v>0.12</v>
      </c>
    </row>
    <row r="41" spans="1:4">
      <c r="A41" s="6">
        <v>2168</v>
      </c>
      <c r="B41" s="5" t="s">
        <v>172</v>
      </c>
      <c r="C41" s="9">
        <v>1</v>
      </c>
      <c r="D41" s="11">
        <f t="shared" si="0"/>
        <v>0.12</v>
      </c>
    </row>
    <row r="42" spans="1:4">
      <c r="A42" s="6">
        <v>2169</v>
      </c>
      <c r="B42" s="5" t="s">
        <v>173</v>
      </c>
      <c r="C42" s="9">
        <v>1</v>
      </c>
      <c r="D42" s="11">
        <f t="shared" si="0"/>
        <v>0.12</v>
      </c>
    </row>
    <row r="43" spans="1:4">
      <c r="A43" s="6">
        <v>2171</v>
      </c>
      <c r="B43" s="5" t="s">
        <v>174</v>
      </c>
      <c r="C43" s="9">
        <v>1</v>
      </c>
      <c r="D43" s="11">
        <f t="shared" si="0"/>
        <v>0.12</v>
      </c>
    </row>
    <row r="44" spans="1:4">
      <c r="A44" s="6">
        <v>2175</v>
      </c>
      <c r="B44" s="5" t="s">
        <v>175</v>
      </c>
      <c r="C44" s="9">
        <v>1</v>
      </c>
      <c r="D44" s="11">
        <f t="shared" si="0"/>
        <v>0.12</v>
      </c>
    </row>
    <row r="45" spans="1:4">
      <c r="A45" s="6">
        <v>2176</v>
      </c>
      <c r="B45" s="5" t="s">
        <v>176</v>
      </c>
      <c r="C45" s="9">
        <v>1</v>
      </c>
      <c r="D45" s="11">
        <f t="shared" si="0"/>
        <v>0.12</v>
      </c>
    </row>
    <row r="46" spans="1:4">
      <c r="A46" s="6">
        <v>2185</v>
      </c>
      <c r="B46" s="5" t="s">
        <v>177</v>
      </c>
      <c r="C46" s="9">
        <v>1</v>
      </c>
      <c r="D46" s="11">
        <f t="shared" si="0"/>
        <v>0.12</v>
      </c>
    </row>
    <row r="47" spans="1:4">
      <c r="A47" s="6">
        <v>2187</v>
      </c>
      <c r="B47" s="5" t="s">
        <v>178</v>
      </c>
      <c r="C47" s="9">
        <v>1</v>
      </c>
      <c r="D47" s="11">
        <f t="shared" si="0"/>
        <v>0.12</v>
      </c>
    </row>
    <row r="48" spans="1:4">
      <c r="A48" s="6">
        <v>2188</v>
      </c>
      <c r="B48" s="5" t="s">
        <v>179</v>
      </c>
      <c r="C48" s="9">
        <v>1</v>
      </c>
      <c r="D48" s="11">
        <f t="shared" si="0"/>
        <v>0.12</v>
      </c>
    </row>
    <row r="49" spans="1:4">
      <c r="A49" s="6">
        <v>2189</v>
      </c>
      <c r="B49" s="5" t="s">
        <v>180</v>
      </c>
      <c r="C49" s="9">
        <v>1</v>
      </c>
      <c r="D49" s="11">
        <f t="shared" si="0"/>
        <v>0.12</v>
      </c>
    </row>
    <row r="50" spans="1:4">
      <c r="A50" s="6">
        <v>2190</v>
      </c>
      <c r="B50" s="5" t="s">
        <v>181</v>
      </c>
      <c r="C50" s="9">
        <v>1</v>
      </c>
      <c r="D50" s="11">
        <f t="shared" ref="D50:D99" si="1">IF(C50=1,0.12,IF(C50=3,0.12,0.075))</f>
        <v>0.12</v>
      </c>
    </row>
    <row r="51" spans="1:4">
      <c r="A51" s="6">
        <v>2192</v>
      </c>
      <c r="B51" s="5" t="s">
        <v>182</v>
      </c>
      <c r="C51" s="9">
        <v>1</v>
      </c>
      <c r="D51" s="11">
        <f t="shared" si="1"/>
        <v>0.12</v>
      </c>
    </row>
    <row r="52" spans="1:4">
      <c r="A52" s="6">
        <v>2193</v>
      </c>
      <c r="B52" s="5" t="s">
        <v>183</v>
      </c>
      <c r="C52" s="9">
        <v>1</v>
      </c>
      <c r="D52" s="11">
        <f t="shared" si="1"/>
        <v>0.12</v>
      </c>
    </row>
    <row r="53" spans="1:4">
      <c r="A53" s="6">
        <v>2226</v>
      </c>
      <c r="B53" s="5" t="s">
        <v>184</v>
      </c>
      <c r="C53" s="9">
        <v>1</v>
      </c>
      <c r="D53" s="11">
        <f t="shared" si="1"/>
        <v>0.12</v>
      </c>
    </row>
    <row r="54" spans="1:4">
      <c r="A54" s="6">
        <v>2227</v>
      </c>
      <c r="B54" s="5" t="s">
        <v>185</v>
      </c>
      <c r="C54" s="9">
        <v>1</v>
      </c>
      <c r="D54" s="11">
        <f t="shared" si="1"/>
        <v>0.12</v>
      </c>
    </row>
    <row r="55" spans="1:4">
      <c r="A55" s="6">
        <v>2228</v>
      </c>
      <c r="B55" s="5" t="s">
        <v>186</v>
      </c>
      <c r="C55" s="9">
        <v>1</v>
      </c>
      <c r="D55" s="11">
        <f t="shared" si="1"/>
        <v>0.12</v>
      </c>
    </row>
    <row r="56" spans="1:4">
      <c r="A56" s="6">
        <v>2231</v>
      </c>
      <c r="B56" s="5" t="s">
        <v>187</v>
      </c>
      <c r="C56" s="9">
        <v>1</v>
      </c>
      <c r="D56" s="11">
        <f t="shared" si="1"/>
        <v>0.12</v>
      </c>
    </row>
    <row r="57" spans="1:4">
      <c r="A57" s="6">
        <v>2239</v>
      </c>
      <c r="B57" s="5" t="s">
        <v>188</v>
      </c>
      <c r="C57" s="9">
        <v>1</v>
      </c>
      <c r="D57" s="11">
        <f t="shared" si="1"/>
        <v>0.12</v>
      </c>
    </row>
    <row r="58" spans="1:4">
      <c r="A58" s="6">
        <v>2245</v>
      </c>
      <c r="B58" s="5" t="s">
        <v>328</v>
      </c>
      <c r="C58" s="9">
        <v>1</v>
      </c>
      <c r="D58" s="11">
        <f t="shared" si="1"/>
        <v>0.12</v>
      </c>
    </row>
    <row r="59" spans="1:4">
      <c r="A59" s="6">
        <v>2254</v>
      </c>
      <c r="B59" s="5" t="s">
        <v>189</v>
      </c>
      <c r="C59" s="9">
        <v>1</v>
      </c>
      <c r="D59" s="11">
        <f t="shared" si="1"/>
        <v>0.12</v>
      </c>
    </row>
    <row r="60" spans="1:4">
      <c r="A60" s="6">
        <v>2258</v>
      </c>
      <c r="B60" s="5" t="s">
        <v>190</v>
      </c>
      <c r="C60" s="9">
        <v>1</v>
      </c>
      <c r="D60" s="11">
        <f t="shared" si="1"/>
        <v>0.12</v>
      </c>
    </row>
    <row r="61" spans="1:4">
      <c r="A61" s="6">
        <v>2259</v>
      </c>
      <c r="B61" s="5" t="s">
        <v>191</v>
      </c>
      <c r="C61" s="9">
        <v>1</v>
      </c>
      <c r="D61" s="11">
        <f t="shared" si="1"/>
        <v>0.12</v>
      </c>
    </row>
    <row r="62" spans="1:4">
      <c r="A62" s="6">
        <v>2263</v>
      </c>
      <c r="B62" s="5" t="s">
        <v>192</v>
      </c>
      <c r="C62" s="9">
        <v>1</v>
      </c>
      <c r="D62" s="11">
        <f t="shared" si="1"/>
        <v>0.12</v>
      </c>
    </row>
    <row r="63" spans="1:4">
      <c r="A63" s="6">
        <v>2265</v>
      </c>
      <c r="B63" s="5" t="s">
        <v>193</v>
      </c>
      <c r="C63" s="9">
        <v>1</v>
      </c>
      <c r="D63" s="11">
        <f t="shared" si="1"/>
        <v>0.12</v>
      </c>
    </row>
    <row r="64" spans="1:4">
      <c r="A64" s="6">
        <v>2268</v>
      </c>
      <c r="B64" s="5" t="s">
        <v>194</v>
      </c>
      <c r="C64" s="9">
        <v>1</v>
      </c>
      <c r="D64" s="11">
        <f t="shared" si="1"/>
        <v>0.12</v>
      </c>
    </row>
    <row r="65" spans="1:4">
      <c r="A65" s="6">
        <v>2269</v>
      </c>
      <c r="B65" s="5" t="s">
        <v>195</v>
      </c>
      <c r="C65" s="9">
        <v>1</v>
      </c>
      <c r="D65" s="11">
        <f t="shared" si="1"/>
        <v>0.12</v>
      </c>
    </row>
    <row r="66" spans="1:4">
      <c r="A66" s="6">
        <v>2270</v>
      </c>
      <c r="B66" s="5" t="s">
        <v>196</v>
      </c>
      <c r="C66" s="9">
        <v>1</v>
      </c>
      <c r="D66" s="11">
        <f t="shared" si="1"/>
        <v>0.12</v>
      </c>
    </row>
    <row r="67" spans="1:4">
      <c r="A67" s="6">
        <v>2272</v>
      </c>
      <c r="B67" s="5" t="s">
        <v>197</v>
      </c>
      <c r="C67" s="9">
        <v>1</v>
      </c>
      <c r="D67" s="11">
        <f t="shared" si="1"/>
        <v>0.12</v>
      </c>
    </row>
    <row r="68" spans="1:4">
      <c r="A68" s="6">
        <v>2275</v>
      </c>
      <c r="B68" s="5" t="s">
        <v>198</v>
      </c>
      <c r="C68" s="9">
        <v>1</v>
      </c>
      <c r="D68" s="11">
        <f t="shared" si="1"/>
        <v>0.12</v>
      </c>
    </row>
    <row r="69" spans="1:4">
      <c r="A69" s="6">
        <v>2276</v>
      </c>
      <c r="B69" s="5" t="s">
        <v>199</v>
      </c>
      <c r="C69" s="9">
        <v>1</v>
      </c>
      <c r="D69" s="11">
        <f t="shared" si="1"/>
        <v>0.12</v>
      </c>
    </row>
    <row r="70" spans="1:4">
      <c r="A70" s="6">
        <v>2278</v>
      </c>
      <c r="B70" s="5" t="s">
        <v>329</v>
      </c>
      <c r="C70" s="9">
        <v>1</v>
      </c>
      <c r="D70" s="11">
        <f t="shared" si="1"/>
        <v>0.12</v>
      </c>
    </row>
    <row r="71" spans="1:4">
      <c r="A71" s="6">
        <v>2279</v>
      </c>
      <c r="B71" s="5" t="s">
        <v>200</v>
      </c>
      <c r="C71" s="9">
        <v>1</v>
      </c>
      <c r="D71" s="11">
        <f t="shared" si="1"/>
        <v>0.12</v>
      </c>
    </row>
    <row r="72" spans="1:4">
      <c r="A72" s="6">
        <v>2280</v>
      </c>
      <c r="B72" s="5" t="s">
        <v>201</v>
      </c>
      <c r="C72" s="9">
        <v>1</v>
      </c>
      <c r="D72" s="11">
        <f t="shared" si="1"/>
        <v>0.12</v>
      </c>
    </row>
    <row r="73" spans="1:4">
      <c r="A73" s="6">
        <v>2282</v>
      </c>
      <c r="B73" s="5" t="s">
        <v>202</v>
      </c>
      <c r="C73" s="9">
        <v>1</v>
      </c>
      <c r="D73" s="11">
        <f t="shared" si="1"/>
        <v>0.12</v>
      </c>
    </row>
    <row r="74" spans="1:4">
      <c r="A74" s="6">
        <v>2285</v>
      </c>
      <c r="B74" s="5" t="s">
        <v>203</v>
      </c>
      <c r="C74" s="9">
        <v>1</v>
      </c>
      <c r="D74" s="11">
        <f t="shared" si="1"/>
        <v>0.12</v>
      </c>
    </row>
    <row r="75" spans="1:4">
      <c r="A75" s="6">
        <v>2289</v>
      </c>
      <c r="B75" s="5" t="s">
        <v>204</v>
      </c>
      <c r="C75" s="9">
        <v>1</v>
      </c>
      <c r="D75" s="11">
        <f t="shared" si="1"/>
        <v>0.12</v>
      </c>
    </row>
    <row r="76" spans="1:4">
      <c r="A76" s="6">
        <v>2296</v>
      </c>
      <c r="B76" s="5" t="s">
        <v>205</v>
      </c>
      <c r="C76" s="9">
        <v>1</v>
      </c>
      <c r="D76" s="11">
        <f t="shared" si="1"/>
        <v>0.12</v>
      </c>
    </row>
    <row r="77" spans="1:4">
      <c r="A77" s="6">
        <v>2298</v>
      </c>
      <c r="B77" s="5" t="s">
        <v>206</v>
      </c>
      <c r="C77" s="9">
        <v>1</v>
      </c>
      <c r="D77" s="11">
        <f t="shared" si="1"/>
        <v>0.12</v>
      </c>
    </row>
    <row r="78" spans="1:4">
      <c r="A78" s="6">
        <v>2300</v>
      </c>
      <c r="B78" s="5" t="s">
        <v>207</v>
      </c>
      <c r="C78" s="9">
        <v>1</v>
      </c>
      <c r="D78" s="11">
        <f t="shared" si="1"/>
        <v>0.12</v>
      </c>
    </row>
    <row r="79" spans="1:4">
      <c r="A79" s="6">
        <v>2312</v>
      </c>
      <c r="B79" s="5" t="s">
        <v>208</v>
      </c>
      <c r="C79" s="9">
        <v>1</v>
      </c>
      <c r="D79" s="11">
        <f t="shared" si="1"/>
        <v>0.12</v>
      </c>
    </row>
    <row r="80" spans="1:4">
      <c r="A80" s="6">
        <v>2318</v>
      </c>
      <c r="B80" s="5" t="s">
        <v>209</v>
      </c>
      <c r="C80" s="9">
        <v>1</v>
      </c>
      <c r="D80" s="11">
        <f t="shared" si="1"/>
        <v>0.12</v>
      </c>
    </row>
    <row r="81" spans="1:4">
      <c r="A81" s="6">
        <v>2320</v>
      </c>
      <c r="B81" s="5" t="s">
        <v>210</v>
      </c>
      <c r="C81" s="9">
        <v>1</v>
      </c>
      <c r="D81" s="11">
        <f t="shared" si="1"/>
        <v>0.12</v>
      </c>
    </row>
    <row r="82" spans="1:4">
      <c r="A82" s="6">
        <v>2321</v>
      </c>
      <c r="B82" s="5" t="s">
        <v>211</v>
      </c>
      <c r="C82" s="9">
        <v>1</v>
      </c>
      <c r="D82" s="11">
        <f t="shared" si="1"/>
        <v>0.12</v>
      </c>
    </row>
    <row r="83" spans="1:4">
      <c r="A83" s="6">
        <v>2322</v>
      </c>
      <c r="B83" s="5" t="s">
        <v>212</v>
      </c>
      <c r="C83" s="9">
        <v>1</v>
      </c>
      <c r="D83" s="11">
        <f t="shared" si="1"/>
        <v>0.12</v>
      </c>
    </row>
    <row r="84" spans="1:4">
      <c r="A84" s="6">
        <v>2326</v>
      </c>
      <c r="B84" s="5" t="s">
        <v>213</v>
      </c>
      <c r="C84" s="9">
        <v>1</v>
      </c>
      <c r="D84" s="11">
        <f t="shared" si="1"/>
        <v>0.12</v>
      </c>
    </row>
    <row r="85" spans="1:4">
      <c r="A85" s="6">
        <v>2327</v>
      </c>
      <c r="B85" s="5" t="s">
        <v>214</v>
      </c>
      <c r="C85" s="9">
        <v>1</v>
      </c>
      <c r="D85" s="11">
        <f t="shared" si="1"/>
        <v>0.12</v>
      </c>
    </row>
    <row r="86" spans="1:4">
      <c r="A86" s="6">
        <v>2328</v>
      </c>
      <c r="B86" s="5" t="s">
        <v>215</v>
      </c>
      <c r="C86" s="9">
        <v>1</v>
      </c>
      <c r="D86" s="11">
        <f t="shared" si="1"/>
        <v>0.12</v>
      </c>
    </row>
    <row r="87" spans="1:4">
      <c r="A87" s="6">
        <v>2329</v>
      </c>
      <c r="B87" s="5" t="s">
        <v>216</v>
      </c>
      <c r="C87" s="9">
        <v>1</v>
      </c>
      <c r="D87" s="11">
        <f t="shared" si="1"/>
        <v>0.12</v>
      </c>
    </row>
    <row r="88" spans="1:4">
      <c r="A88" s="6">
        <v>2337</v>
      </c>
      <c r="B88" s="5" t="s">
        <v>217</v>
      </c>
      <c r="C88" s="9">
        <v>1</v>
      </c>
      <c r="D88" s="11">
        <f t="shared" si="1"/>
        <v>0.12</v>
      </c>
    </row>
    <row r="89" spans="1:4">
      <c r="A89" s="6">
        <v>2340</v>
      </c>
      <c r="B89" s="5" t="s">
        <v>218</v>
      </c>
      <c r="C89" s="9">
        <v>1</v>
      </c>
      <c r="D89" s="11">
        <f t="shared" si="1"/>
        <v>0.12</v>
      </c>
    </row>
    <row r="90" spans="1:4">
      <c r="A90" s="6">
        <v>2345</v>
      </c>
      <c r="B90" s="5" t="s">
        <v>219</v>
      </c>
      <c r="C90" s="9">
        <v>1</v>
      </c>
      <c r="D90" s="11">
        <f t="shared" si="1"/>
        <v>0.12</v>
      </c>
    </row>
    <row r="91" spans="1:4">
      <c r="A91" s="6">
        <v>2431</v>
      </c>
      <c r="B91" s="5" t="s">
        <v>220</v>
      </c>
      <c r="C91" s="9">
        <v>1</v>
      </c>
      <c r="D91" s="11">
        <f t="shared" si="1"/>
        <v>0.12</v>
      </c>
    </row>
    <row r="92" spans="1:4">
      <c r="A92" s="6">
        <v>2434</v>
      </c>
      <c r="B92" s="5" t="s">
        <v>221</v>
      </c>
      <c r="C92" s="9">
        <v>1</v>
      </c>
      <c r="D92" s="11">
        <f t="shared" si="1"/>
        <v>0.12</v>
      </c>
    </row>
    <row r="93" spans="1:4">
      <c r="A93" s="6">
        <v>2454</v>
      </c>
      <c r="B93" s="5" t="s">
        <v>222</v>
      </c>
      <c r="C93" s="9">
        <v>1</v>
      </c>
      <c r="D93" s="11">
        <f t="shared" si="1"/>
        <v>0.12</v>
      </c>
    </row>
    <row r="94" spans="1:4">
      <c r="A94" s="6">
        <v>2459</v>
      </c>
      <c r="B94" s="5" t="s">
        <v>223</v>
      </c>
      <c r="C94" s="9">
        <v>1</v>
      </c>
      <c r="D94" s="11">
        <f t="shared" si="1"/>
        <v>0.12</v>
      </c>
    </row>
    <row r="95" spans="1:4">
      <c r="A95" s="6">
        <v>2465</v>
      </c>
      <c r="B95" s="5" t="s">
        <v>224</v>
      </c>
      <c r="C95" s="9">
        <v>1</v>
      </c>
      <c r="D95" s="11">
        <f t="shared" si="1"/>
        <v>0.12</v>
      </c>
    </row>
    <row r="96" spans="1:4">
      <c r="A96" s="6">
        <v>2471</v>
      </c>
      <c r="B96" s="5" t="s">
        <v>481</v>
      </c>
      <c r="C96" s="9">
        <v>1</v>
      </c>
      <c r="D96" s="11">
        <f t="shared" si="1"/>
        <v>0.12</v>
      </c>
    </row>
    <row r="97" spans="1:4">
      <c r="A97" s="6">
        <v>2474</v>
      </c>
      <c r="B97" s="5" t="s">
        <v>225</v>
      </c>
      <c r="C97" s="9">
        <v>1</v>
      </c>
      <c r="D97" s="11">
        <f t="shared" si="1"/>
        <v>0.12</v>
      </c>
    </row>
    <row r="98" spans="1:4">
      <c r="A98" s="6">
        <v>2482</v>
      </c>
      <c r="B98" s="5" t="s">
        <v>226</v>
      </c>
      <c r="C98" s="9">
        <v>1</v>
      </c>
      <c r="D98" s="11">
        <f t="shared" si="1"/>
        <v>0.12</v>
      </c>
    </row>
    <row r="99" spans="1:4">
      <c r="A99" s="6">
        <v>2490</v>
      </c>
      <c r="B99" s="5" t="s">
        <v>227</v>
      </c>
      <c r="C99" s="9">
        <v>1</v>
      </c>
      <c r="D99" s="11">
        <f t="shared" si="1"/>
        <v>0.12</v>
      </c>
    </row>
    <row r="100" spans="1:4">
      <c r="A100" s="6">
        <v>2509</v>
      </c>
      <c r="B100" s="5" t="s">
        <v>228</v>
      </c>
      <c r="C100" s="9">
        <v>1</v>
      </c>
      <c r="D100" s="11">
        <f t="shared" ref="D100:D143" si="2">IF(C100=1,0.12,IF(C100=3,0.12,0.075))</f>
        <v>0.12</v>
      </c>
    </row>
    <row r="101" spans="1:4">
      <c r="A101" s="6">
        <v>2510</v>
      </c>
      <c r="B101" s="5" t="s">
        <v>229</v>
      </c>
      <c r="C101" s="9">
        <v>1</v>
      </c>
      <c r="D101" s="11">
        <f t="shared" si="2"/>
        <v>0.12</v>
      </c>
    </row>
    <row r="102" spans="1:4">
      <c r="A102" s="6">
        <v>2514</v>
      </c>
      <c r="B102" s="5" t="s">
        <v>230</v>
      </c>
      <c r="C102" s="9">
        <v>1</v>
      </c>
      <c r="D102" s="11">
        <f t="shared" si="2"/>
        <v>0.12</v>
      </c>
    </row>
    <row r="103" spans="1:4">
      <c r="A103" s="6">
        <v>2519</v>
      </c>
      <c r="B103" s="5" t="s">
        <v>231</v>
      </c>
      <c r="C103" s="9">
        <v>1</v>
      </c>
      <c r="D103" s="11">
        <f t="shared" si="2"/>
        <v>0.12</v>
      </c>
    </row>
    <row r="104" spans="1:4">
      <c r="A104" s="6">
        <v>2520</v>
      </c>
      <c r="B104" s="5" t="s">
        <v>330</v>
      </c>
      <c r="C104" s="9">
        <v>1</v>
      </c>
      <c r="D104" s="11">
        <f t="shared" si="2"/>
        <v>0.12</v>
      </c>
    </row>
    <row r="105" spans="1:4">
      <c r="A105" s="6">
        <v>2524</v>
      </c>
      <c r="B105" s="5" t="s">
        <v>232</v>
      </c>
      <c r="C105" s="9">
        <v>1</v>
      </c>
      <c r="D105" s="11">
        <f t="shared" si="2"/>
        <v>0.12</v>
      </c>
    </row>
    <row r="106" spans="1:4">
      <c r="A106" s="6">
        <v>2525</v>
      </c>
      <c r="B106" s="5" t="s">
        <v>233</v>
      </c>
      <c r="C106" s="9">
        <v>1</v>
      </c>
      <c r="D106" s="11">
        <f t="shared" si="2"/>
        <v>0.12</v>
      </c>
    </row>
    <row r="107" spans="1:4">
      <c r="A107" s="6">
        <v>2530</v>
      </c>
      <c r="B107" s="5" t="s">
        <v>234</v>
      </c>
      <c r="C107" s="9">
        <v>1</v>
      </c>
      <c r="D107" s="11">
        <f t="shared" si="2"/>
        <v>0.12</v>
      </c>
    </row>
    <row r="108" spans="1:4">
      <c r="A108" s="6">
        <v>2532</v>
      </c>
      <c r="B108" s="5" t="s">
        <v>235</v>
      </c>
      <c r="C108" s="9">
        <v>1</v>
      </c>
      <c r="D108" s="11">
        <f t="shared" si="2"/>
        <v>0.12</v>
      </c>
    </row>
    <row r="109" spans="1:4">
      <c r="A109" s="6">
        <v>2539</v>
      </c>
      <c r="B109" s="5" t="s">
        <v>236</v>
      </c>
      <c r="C109" s="9">
        <v>1</v>
      </c>
      <c r="D109" s="11">
        <f t="shared" si="2"/>
        <v>0.12</v>
      </c>
    </row>
    <row r="110" spans="1:4">
      <c r="A110" s="6">
        <v>2545</v>
      </c>
      <c r="B110" s="5" t="s">
        <v>237</v>
      </c>
      <c r="C110" s="9">
        <v>1</v>
      </c>
      <c r="D110" s="11">
        <f t="shared" si="2"/>
        <v>0.12</v>
      </c>
    </row>
    <row r="111" spans="1:4">
      <c r="A111" s="6">
        <v>2552</v>
      </c>
      <c r="B111" s="5" t="s">
        <v>238</v>
      </c>
      <c r="C111" s="9">
        <v>1</v>
      </c>
      <c r="D111" s="11">
        <f t="shared" si="2"/>
        <v>0.12</v>
      </c>
    </row>
    <row r="112" spans="1:4">
      <c r="A112" s="6">
        <v>2559</v>
      </c>
      <c r="B112" s="5" t="s">
        <v>239</v>
      </c>
      <c r="C112" s="9">
        <v>1</v>
      </c>
      <c r="D112" s="11">
        <f t="shared" si="2"/>
        <v>0.12</v>
      </c>
    </row>
    <row r="113" spans="1:4">
      <c r="A113" s="6">
        <v>2562</v>
      </c>
      <c r="B113" s="5" t="s">
        <v>240</v>
      </c>
      <c r="C113" s="9">
        <v>1</v>
      </c>
      <c r="D113" s="11">
        <f t="shared" si="2"/>
        <v>0.12</v>
      </c>
    </row>
    <row r="114" spans="1:4">
      <c r="A114" s="6">
        <v>2574</v>
      </c>
      <c r="B114" s="5" t="s">
        <v>241</v>
      </c>
      <c r="C114" s="9">
        <v>1</v>
      </c>
      <c r="D114" s="11">
        <f t="shared" si="2"/>
        <v>0.12</v>
      </c>
    </row>
    <row r="115" spans="1:4">
      <c r="A115" s="6">
        <v>2578</v>
      </c>
      <c r="B115" s="5" t="s">
        <v>242</v>
      </c>
      <c r="C115" s="9">
        <v>1</v>
      </c>
      <c r="D115" s="11">
        <f t="shared" si="2"/>
        <v>0.12</v>
      </c>
    </row>
    <row r="116" spans="1:4">
      <c r="A116" s="6">
        <v>2586</v>
      </c>
      <c r="B116" s="5" t="s">
        <v>243</v>
      </c>
      <c r="C116" s="9">
        <v>1</v>
      </c>
      <c r="D116" s="11">
        <f t="shared" si="2"/>
        <v>0.12</v>
      </c>
    </row>
    <row r="117" spans="1:4">
      <c r="A117" s="6">
        <v>2603</v>
      </c>
      <c r="B117" s="5" t="s">
        <v>244</v>
      </c>
      <c r="C117" s="9">
        <v>1</v>
      </c>
      <c r="D117" s="11">
        <f t="shared" si="2"/>
        <v>0.12</v>
      </c>
    </row>
    <row r="118" spans="1:4">
      <c r="A118" s="6">
        <v>2607</v>
      </c>
      <c r="B118" s="5" t="s">
        <v>245</v>
      </c>
      <c r="C118" s="9">
        <v>1</v>
      </c>
      <c r="D118" s="11">
        <f t="shared" si="2"/>
        <v>0.12</v>
      </c>
    </row>
    <row r="119" spans="1:4">
      <c r="A119" s="6">
        <v>2611</v>
      </c>
      <c r="B119" s="5" t="s">
        <v>331</v>
      </c>
      <c r="C119" s="9">
        <v>1</v>
      </c>
      <c r="D119" s="11">
        <f t="shared" si="2"/>
        <v>0.12</v>
      </c>
    </row>
    <row r="120" spans="1:4">
      <c r="A120" s="6">
        <v>2615</v>
      </c>
      <c r="B120" s="5" t="s">
        <v>246</v>
      </c>
      <c r="C120" s="9">
        <v>1</v>
      </c>
      <c r="D120" s="11">
        <f t="shared" si="2"/>
        <v>0.12</v>
      </c>
    </row>
    <row r="121" spans="1:4">
      <c r="A121" s="6">
        <v>2626</v>
      </c>
      <c r="B121" s="5" t="s">
        <v>247</v>
      </c>
      <c r="C121" s="9">
        <v>1</v>
      </c>
      <c r="D121" s="11">
        <f t="shared" si="2"/>
        <v>0.12</v>
      </c>
    </row>
    <row r="122" spans="1:4">
      <c r="A122" s="6">
        <v>2627</v>
      </c>
      <c r="B122" s="5" t="s">
        <v>248</v>
      </c>
      <c r="C122" s="9">
        <v>1</v>
      </c>
      <c r="D122" s="11">
        <f t="shared" si="2"/>
        <v>0.12</v>
      </c>
    </row>
    <row r="123" spans="1:4">
      <c r="A123" s="6">
        <v>2632</v>
      </c>
      <c r="B123" s="5" t="s">
        <v>249</v>
      </c>
      <c r="C123" s="9">
        <v>1</v>
      </c>
      <c r="D123" s="11">
        <f t="shared" si="2"/>
        <v>0.12</v>
      </c>
    </row>
    <row r="124" spans="1:4">
      <c r="A124" s="6">
        <v>2643</v>
      </c>
      <c r="B124" s="5" t="s">
        <v>250</v>
      </c>
      <c r="C124" s="9">
        <v>1</v>
      </c>
      <c r="D124" s="11">
        <f t="shared" si="2"/>
        <v>0.12</v>
      </c>
    </row>
    <row r="125" spans="1:4">
      <c r="A125" s="6">
        <v>2648</v>
      </c>
      <c r="B125" s="5" t="s">
        <v>251</v>
      </c>
      <c r="C125" s="9">
        <v>1</v>
      </c>
      <c r="D125" s="11">
        <f t="shared" si="2"/>
        <v>0.12</v>
      </c>
    </row>
    <row r="126" spans="1:4">
      <c r="A126" s="6">
        <v>2651</v>
      </c>
      <c r="B126" s="5" t="s">
        <v>332</v>
      </c>
      <c r="C126" s="9">
        <v>1</v>
      </c>
      <c r="D126" s="11">
        <f t="shared" si="2"/>
        <v>0.12</v>
      </c>
    </row>
    <row r="127" spans="1:4">
      <c r="A127" s="6">
        <v>2653</v>
      </c>
      <c r="B127" s="5" t="s">
        <v>252</v>
      </c>
      <c r="C127" s="9">
        <v>1</v>
      </c>
      <c r="D127" s="11">
        <f t="shared" si="2"/>
        <v>0.12</v>
      </c>
    </row>
    <row r="128" spans="1:4">
      <c r="A128" s="6">
        <v>2662</v>
      </c>
      <c r="B128" s="5" t="s">
        <v>253</v>
      </c>
      <c r="C128" s="9">
        <v>1</v>
      </c>
      <c r="D128" s="11">
        <f t="shared" si="2"/>
        <v>0.12</v>
      </c>
    </row>
    <row r="129" spans="1:4">
      <c r="A129" s="6">
        <v>2672</v>
      </c>
      <c r="B129" s="5" t="s">
        <v>254</v>
      </c>
      <c r="C129" s="9">
        <v>1</v>
      </c>
      <c r="D129" s="11">
        <f t="shared" si="2"/>
        <v>0.12</v>
      </c>
    </row>
    <row r="130" spans="1:4">
      <c r="A130" s="6">
        <v>2674</v>
      </c>
      <c r="B130" s="5" t="s">
        <v>255</v>
      </c>
      <c r="C130" s="9">
        <v>1</v>
      </c>
      <c r="D130" s="11">
        <f t="shared" si="2"/>
        <v>0.12</v>
      </c>
    </row>
    <row r="131" spans="1:4">
      <c r="A131" s="6">
        <v>2680</v>
      </c>
      <c r="B131" s="5" t="s">
        <v>256</v>
      </c>
      <c r="C131" s="9">
        <v>1</v>
      </c>
      <c r="D131" s="11">
        <f t="shared" si="2"/>
        <v>0.12</v>
      </c>
    </row>
    <row r="132" spans="1:4">
      <c r="A132" s="6">
        <v>2682</v>
      </c>
      <c r="B132" s="5" t="s">
        <v>257</v>
      </c>
      <c r="C132" s="9">
        <v>1</v>
      </c>
      <c r="D132" s="11">
        <f t="shared" si="2"/>
        <v>0.12</v>
      </c>
    </row>
    <row r="133" spans="1:4">
      <c r="A133" s="6">
        <v>2689</v>
      </c>
      <c r="B133" s="5" t="s">
        <v>333</v>
      </c>
      <c r="C133" s="9">
        <v>1</v>
      </c>
      <c r="D133" s="11">
        <f t="shared" si="2"/>
        <v>0.12</v>
      </c>
    </row>
    <row r="134" spans="1:4">
      <c r="A134" s="6">
        <v>2692</v>
      </c>
      <c r="B134" s="5" t="s">
        <v>334</v>
      </c>
      <c r="C134" s="9">
        <v>1</v>
      </c>
      <c r="D134" s="11">
        <f t="shared" si="2"/>
        <v>0.12</v>
      </c>
    </row>
    <row r="135" spans="1:4">
      <c r="A135" s="6">
        <v>3010</v>
      </c>
      <c r="B135" s="5" t="s">
        <v>335</v>
      </c>
      <c r="C135" s="9">
        <v>1</v>
      </c>
      <c r="D135" s="11">
        <f t="shared" si="2"/>
        <v>0.12</v>
      </c>
    </row>
    <row r="136" spans="1:4">
      <c r="A136" s="6">
        <v>3015</v>
      </c>
      <c r="B136" s="5" t="s">
        <v>336</v>
      </c>
      <c r="C136" s="9">
        <v>1</v>
      </c>
      <c r="D136" s="11">
        <f t="shared" si="2"/>
        <v>0.12</v>
      </c>
    </row>
    <row r="137" spans="1:4">
      <c r="A137" s="6">
        <v>3020</v>
      </c>
      <c r="B137" s="5" t="s">
        <v>337</v>
      </c>
      <c r="C137" s="9">
        <v>1</v>
      </c>
      <c r="D137" s="11">
        <f t="shared" si="2"/>
        <v>0.12</v>
      </c>
    </row>
    <row r="138" spans="1:4">
      <c r="A138" s="6">
        <v>3022</v>
      </c>
      <c r="B138" s="5" t="s">
        <v>338</v>
      </c>
      <c r="C138" s="9">
        <v>1</v>
      </c>
      <c r="D138" s="11">
        <f t="shared" si="2"/>
        <v>0.12</v>
      </c>
    </row>
    <row r="139" spans="1:4">
      <c r="A139" s="6">
        <v>3023</v>
      </c>
      <c r="B139" s="5" t="s">
        <v>339</v>
      </c>
      <c r="C139" s="9">
        <v>1</v>
      </c>
      <c r="D139" s="11">
        <f t="shared" si="2"/>
        <v>0.12</v>
      </c>
    </row>
    <row r="140" spans="1:4">
      <c r="A140" s="6">
        <v>3027</v>
      </c>
      <c r="B140" s="5" t="s">
        <v>340</v>
      </c>
      <c r="C140" s="9">
        <v>1</v>
      </c>
      <c r="D140" s="11">
        <f t="shared" si="2"/>
        <v>0.12</v>
      </c>
    </row>
    <row r="141" spans="1:4">
      <c r="A141" s="6">
        <v>3029</v>
      </c>
      <c r="B141" s="5" t="s">
        <v>341</v>
      </c>
      <c r="C141" s="9">
        <v>1</v>
      </c>
      <c r="D141" s="11">
        <f t="shared" si="2"/>
        <v>0.12</v>
      </c>
    </row>
    <row r="142" spans="1:4">
      <c r="A142" s="6">
        <v>3032</v>
      </c>
      <c r="B142" s="5" t="s">
        <v>342</v>
      </c>
      <c r="C142" s="9">
        <v>1</v>
      </c>
      <c r="D142" s="11">
        <f t="shared" si="2"/>
        <v>0.12</v>
      </c>
    </row>
    <row r="143" spans="1:4">
      <c r="A143" s="6">
        <v>3033</v>
      </c>
      <c r="B143" s="5" t="s">
        <v>343</v>
      </c>
      <c r="C143" s="9">
        <v>1</v>
      </c>
      <c r="D143" s="11">
        <f t="shared" si="2"/>
        <v>0.12</v>
      </c>
    </row>
    <row r="144" spans="1:4">
      <c r="A144" s="6">
        <v>3034</v>
      </c>
      <c r="B144" s="5" t="s">
        <v>344</v>
      </c>
      <c r="C144" s="9">
        <v>1</v>
      </c>
      <c r="D144" s="11">
        <f t="shared" ref="D144:D198" si="3">IF(C144=1,0.12,IF(C144=3,0.12,0.075))</f>
        <v>0.12</v>
      </c>
    </row>
    <row r="145" spans="1:4">
      <c r="A145" s="6">
        <v>3035</v>
      </c>
      <c r="B145" s="5" t="s">
        <v>345</v>
      </c>
      <c r="C145" s="9">
        <v>1</v>
      </c>
      <c r="D145" s="11">
        <f t="shared" si="3"/>
        <v>0.12</v>
      </c>
    </row>
    <row r="146" spans="1:4">
      <c r="A146" s="6">
        <v>3037</v>
      </c>
      <c r="B146" s="5" t="s">
        <v>346</v>
      </c>
      <c r="C146" s="9">
        <v>1</v>
      </c>
      <c r="D146" s="11">
        <f t="shared" si="3"/>
        <v>0.12</v>
      </c>
    </row>
    <row r="147" spans="1:4">
      <c r="A147" s="6">
        <v>3042</v>
      </c>
      <c r="B147" s="5" t="s">
        <v>347</v>
      </c>
      <c r="C147" s="9">
        <v>1</v>
      </c>
      <c r="D147" s="11">
        <f t="shared" si="3"/>
        <v>0.12</v>
      </c>
    </row>
    <row r="148" spans="1:4">
      <c r="A148" s="6">
        <v>3043</v>
      </c>
      <c r="B148" s="5" t="s">
        <v>348</v>
      </c>
      <c r="C148" s="9">
        <v>1</v>
      </c>
      <c r="D148" s="11">
        <f t="shared" si="3"/>
        <v>0.12</v>
      </c>
    </row>
    <row r="149" spans="1:4">
      <c r="A149" s="6">
        <v>3050</v>
      </c>
      <c r="B149" s="5" t="s">
        <v>349</v>
      </c>
      <c r="C149" s="9">
        <v>1</v>
      </c>
      <c r="D149" s="11">
        <f t="shared" si="3"/>
        <v>0.12</v>
      </c>
    </row>
    <row r="150" spans="1:4">
      <c r="A150" s="6">
        <v>3052</v>
      </c>
      <c r="B150" s="5" t="s">
        <v>350</v>
      </c>
      <c r="C150" s="9">
        <v>1</v>
      </c>
      <c r="D150" s="11">
        <f t="shared" si="3"/>
        <v>0.12</v>
      </c>
    </row>
    <row r="151" spans="1:4">
      <c r="A151" s="6">
        <v>3053</v>
      </c>
      <c r="B151" s="5" t="s">
        <v>351</v>
      </c>
      <c r="C151" s="9">
        <v>1</v>
      </c>
      <c r="D151" s="11">
        <f t="shared" si="3"/>
        <v>0.12</v>
      </c>
    </row>
    <row r="152" spans="1:4">
      <c r="A152" s="6">
        <v>3054</v>
      </c>
      <c r="B152" s="5" t="s">
        <v>352</v>
      </c>
      <c r="C152" s="9">
        <v>1</v>
      </c>
      <c r="D152" s="11">
        <f t="shared" si="3"/>
        <v>0.12</v>
      </c>
    </row>
    <row r="153" spans="1:4">
      <c r="A153" s="6">
        <v>3055</v>
      </c>
      <c r="B153" s="5" t="s">
        <v>353</v>
      </c>
      <c r="C153" s="9">
        <v>1</v>
      </c>
      <c r="D153" s="11">
        <f t="shared" si="3"/>
        <v>0.12</v>
      </c>
    </row>
    <row r="154" spans="1:4">
      <c r="A154" s="6">
        <v>3057</v>
      </c>
      <c r="B154" s="5" t="s">
        <v>351</v>
      </c>
      <c r="C154" s="9">
        <v>1</v>
      </c>
      <c r="D154" s="11">
        <f t="shared" si="3"/>
        <v>0.12</v>
      </c>
    </row>
    <row r="155" spans="1:4">
      <c r="A155" s="6">
        <v>3061</v>
      </c>
      <c r="B155" s="5" t="s">
        <v>354</v>
      </c>
      <c r="C155" s="9">
        <v>1</v>
      </c>
      <c r="D155" s="11">
        <f t="shared" si="3"/>
        <v>0.12</v>
      </c>
    </row>
    <row r="156" spans="1:4">
      <c r="A156" s="6">
        <v>3062</v>
      </c>
      <c r="B156" s="5" t="s">
        <v>355</v>
      </c>
      <c r="C156" s="9">
        <v>1</v>
      </c>
      <c r="D156" s="11">
        <f t="shared" si="3"/>
        <v>0.12</v>
      </c>
    </row>
    <row r="157" spans="1:4">
      <c r="A157" s="6">
        <v>3067</v>
      </c>
      <c r="B157" s="5" t="s">
        <v>356</v>
      </c>
      <c r="C157" s="9">
        <v>1</v>
      </c>
      <c r="D157" s="11">
        <f t="shared" si="3"/>
        <v>0.12</v>
      </c>
    </row>
    <row r="158" spans="1:4">
      <c r="A158" s="6">
        <v>3069</v>
      </c>
      <c r="B158" s="5" t="s">
        <v>357</v>
      </c>
      <c r="C158" s="9">
        <v>1</v>
      </c>
      <c r="D158" s="11">
        <f t="shared" si="3"/>
        <v>0.12</v>
      </c>
    </row>
    <row r="159" spans="1:4">
      <c r="A159" s="6">
        <v>3072</v>
      </c>
      <c r="B159" s="5" t="s">
        <v>258</v>
      </c>
      <c r="C159" s="9">
        <v>1</v>
      </c>
      <c r="D159" s="11">
        <f t="shared" si="3"/>
        <v>0.12</v>
      </c>
    </row>
    <row r="160" spans="1:4">
      <c r="A160" s="6">
        <v>3073</v>
      </c>
      <c r="B160" s="5" t="s">
        <v>259</v>
      </c>
      <c r="C160" s="9">
        <v>1</v>
      </c>
      <c r="D160" s="11">
        <f t="shared" si="3"/>
        <v>0.12</v>
      </c>
    </row>
    <row r="161" spans="1:4">
      <c r="A161" s="6">
        <v>3081</v>
      </c>
      <c r="B161" s="5" t="s">
        <v>358</v>
      </c>
      <c r="C161" s="9">
        <v>1</v>
      </c>
      <c r="D161" s="11">
        <f t="shared" si="3"/>
        <v>0.12</v>
      </c>
    </row>
    <row r="162" spans="1:4">
      <c r="A162" s="6">
        <v>3082</v>
      </c>
      <c r="B162" s="5" t="s">
        <v>359</v>
      </c>
      <c r="C162" s="9">
        <v>1</v>
      </c>
      <c r="D162" s="11">
        <f t="shared" si="3"/>
        <v>0.12</v>
      </c>
    </row>
    <row r="163" spans="1:4">
      <c r="A163" s="6">
        <v>3083</v>
      </c>
      <c r="B163" s="5" t="s">
        <v>360</v>
      </c>
      <c r="C163" s="9">
        <v>1</v>
      </c>
      <c r="D163" s="11">
        <f t="shared" si="3"/>
        <v>0.12</v>
      </c>
    </row>
    <row r="164" spans="1:4">
      <c r="A164" s="6">
        <v>3084</v>
      </c>
      <c r="B164" s="5" t="s">
        <v>361</v>
      </c>
      <c r="C164" s="9">
        <v>1</v>
      </c>
      <c r="D164" s="11">
        <f t="shared" si="3"/>
        <v>0.12</v>
      </c>
    </row>
    <row r="165" spans="1:4">
      <c r="A165" s="6">
        <v>3088</v>
      </c>
      <c r="B165" s="5" t="s">
        <v>362</v>
      </c>
      <c r="C165" s="9">
        <v>1</v>
      </c>
      <c r="D165" s="11">
        <f t="shared" si="3"/>
        <v>0.12</v>
      </c>
    </row>
    <row r="166" spans="1:4">
      <c r="A166" s="6">
        <v>3089</v>
      </c>
      <c r="B166" s="5" t="s">
        <v>363</v>
      </c>
      <c r="C166" s="9">
        <v>1</v>
      </c>
      <c r="D166" s="11">
        <f t="shared" si="3"/>
        <v>0.12</v>
      </c>
    </row>
    <row r="167" spans="1:4">
      <c r="A167" s="6">
        <v>3090</v>
      </c>
      <c r="B167" s="5" t="s">
        <v>364</v>
      </c>
      <c r="C167" s="9">
        <v>1</v>
      </c>
      <c r="D167" s="11">
        <f t="shared" si="3"/>
        <v>0.12</v>
      </c>
    </row>
    <row r="168" spans="1:4">
      <c r="A168" s="6">
        <v>3091</v>
      </c>
      <c r="B168" s="5" t="s">
        <v>365</v>
      </c>
      <c r="C168" s="9">
        <v>1</v>
      </c>
      <c r="D168" s="11">
        <f t="shared" si="3"/>
        <v>0.12</v>
      </c>
    </row>
    <row r="169" spans="1:4">
      <c r="A169" s="6">
        <v>3092</v>
      </c>
      <c r="B169" s="5" t="s">
        <v>366</v>
      </c>
      <c r="C169" s="9">
        <v>1</v>
      </c>
      <c r="D169" s="11">
        <f t="shared" si="3"/>
        <v>0.12</v>
      </c>
    </row>
    <row r="170" spans="1:4">
      <c r="A170" s="6">
        <v>3108</v>
      </c>
      <c r="B170" s="5" t="s">
        <v>367</v>
      </c>
      <c r="C170" s="9">
        <v>1</v>
      </c>
      <c r="D170" s="11">
        <f t="shared" si="3"/>
        <v>0.12</v>
      </c>
    </row>
    <row r="171" spans="1:4">
      <c r="A171" s="6">
        <v>3109</v>
      </c>
      <c r="B171" s="5" t="s">
        <v>368</v>
      </c>
      <c r="C171" s="9">
        <v>1</v>
      </c>
      <c r="D171" s="11">
        <f t="shared" si="3"/>
        <v>0.12</v>
      </c>
    </row>
    <row r="172" spans="1:4">
      <c r="A172" s="6">
        <v>3111</v>
      </c>
      <c r="B172" s="5" t="s">
        <v>369</v>
      </c>
      <c r="C172" s="9">
        <v>1</v>
      </c>
      <c r="D172" s="11">
        <f t="shared" si="3"/>
        <v>0.12</v>
      </c>
    </row>
    <row r="173" spans="1:4">
      <c r="A173" s="6">
        <v>3117</v>
      </c>
      <c r="B173" s="5" t="s">
        <v>370</v>
      </c>
      <c r="C173" s="9">
        <v>1</v>
      </c>
      <c r="D173" s="11">
        <f t="shared" si="3"/>
        <v>0.12</v>
      </c>
    </row>
    <row r="174" spans="1:4">
      <c r="A174" s="6">
        <v>3120</v>
      </c>
      <c r="B174" s="5" t="s">
        <v>371</v>
      </c>
      <c r="C174" s="9">
        <v>1</v>
      </c>
      <c r="D174" s="11">
        <f t="shared" si="3"/>
        <v>0.12</v>
      </c>
    </row>
    <row r="175" spans="1:4">
      <c r="A175" s="6">
        <v>3122</v>
      </c>
      <c r="B175" s="5" t="s">
        <v>372</v>
      </c>
      <c r="C175" s="9">
        <v>1</v>
      </c>
      <c r="D175" s="11">
        <f t="shared" si="3"/>
        <v>0.12</v>
      </c>
    </row>
    <row r="176" spans="1:4">
      <c r="A176" s="6">
        <v>3123</v>
      </c>
      <c r="B176" s="5" t="s">
        <v>373</v>
      </c>
      <c r="C176" s="9">
        <v>1</v>
      </c>
      <c r="D176" s="11">
        <f t="shared" si="3"/>
        <v>0.12</v>
      </c>
    </row>
    <row r="177" spans="1:4">
      <c r="A177" s="6">
        <v>3126</v>
      </c>
      <c r="B177" s="5" t="s">
        <v>374</v>
      </c>
      <c r="C177" s="9">
        <v>1</v>
      </c>
      <c r="D177" s="11">
        <f t="shared" si="3"/>
        <v>0.12</v>
      </c>
    </row>
    <row r="178" spans="1:4">
      <c r="A178" s="6">
        <v>3129</v>
      </c>
      <c r="B178" s="5" t="s">
        <v>375</v>
      </c>
      <c r="C178" s="9">
        <v>1</v>
      </c>
      <c r="D178" s="11">
        <f t="shared" si="3"/>
        <v>0.12</v>
      </c>
    </row>
    <row r="179" spans="1:4">
      <c r="A179" s="6">
        <v>3130</v>
      </c>
      <c r="B179" s="5" t="s">
        <v>376</v>
      </c>
      <c r="C179" s="9">
        <v>1</v>
      </c>
      <c r="D179" s="11">
        <f t="shared" si="3"/>
        <v>0.12</v>
      </c>
    </row>
    <row r="180" spans="1:4">
      <c r="A180" s="6">
        <v>3134</v>
      </c>
      <c r="B180" s="5" t="s">
        <v>377</v>
      </c>
      <c r="C180" s="9">
        <v>1</v>
      </c>
      <c r="D180" s="11">
        <f t="shared" si="3"/>
        <v>0.12</v>
      </c>
    </row>
    <row r="181" spans="1:4">
      <c r="A181" s="6">
        <v>3136</v>
      </c>
      <c r="B181" s="5" t="s">
        <v>378</v>
      </c>
      <c r="C181" s="9">
        <v>1</v>
      </c>
      <c r="D181" s="11">
        <f t="shared" si="3"/>
        <v>0.12</v>
      </c>
    </row>
    <row r="182" spans="1:4">
      <c r="A182" s="6">
        <v>3137</v>
      </c>
      <c r="B182" s="5" t="s">
        <v>379</v>
      </c>
      <c r="C182" s="9">
        <v>1</v>
      </c>
      <c r="D182" s="11">
        <f t="shared" si="3"/>
        <v>0.12</v>
      </c>
    </row>
    <row r="183" spans="1:4">
      <c r="A183" s="6">
        <v>3138</v>
      </c>
      <c r="B183" s="5" t="s">
        <v>380</v>
      </c>
      <c r="C183" s="9">
        <v>1</v>
      </c>
      <c r="D183" s="11">
        <f t="shared" si="3"/>
        <v>0.12</v>
      </c>
    </row>
    <row r="184" spans="1:4">
      <c r="A184" s="6">
        <v>3139</v>
      </c>
      <c r="B184" s="5" t="s">
        <v>381</v>
      </c>
      <c r="C184" s="9">
        <v>1</v>
      </c>
      <c r="D184" s="11">
        <f t="shared" si="3"/>
        <v>0.12</v>
      </c>
    </row>
    <row r="185" spans="1:4">
      <c r="A185" s="6">
        <v>3145</v>
      </c>
      <c r="B185" s="5" t="s">
        <v>382</v>
      </c>
      <c r="C185" s="9">
        <v>1</v>
      </c>
      <c r="D185" s="11">
        <f t="shared" si="3"/>
        <v>0.12</v>
      </c>
    </row>
    <row r="186" spans="1:4">
      <c r="A186" s="6">
        <v>3146</v>
      </c>
      <c r="B186" s="5" t="s">
        <v>383</v>
      </c>
      <c r="C186" s="9">
        <v>1</v>
      </c>
      <c r="D186" s="11">
        <f t="shared" si="3"/>
        <v>0.12</v>
      </c>
    </row>
    <row r="187" spans="1:4">
      <c r="A187" s="6">
        <v>3149</v>
      </c>
      <c r="B187" s="5" t="s">
        <v>384</v>
      </c>
      <c r="C187" s="9">
        <v>1</v>
      </c>
      <c r="D187" s="11">
        <f t="shared" si="3"/>
        <v>0.12</v>
      </c>
    </row>
    <row r="188" spans="1:4">
      <c r="A188" s="6">
        <v>3150</v>
      </c>
      <c r="B188" s="5" t="s">
        <v>385</v>
      </c>
      <c r="C188" s="9">
        <v>1</v>
      </c>
      <c r="D188" s="11">
        <f t="shared" si="3"/>
        <v>0.12</v>
      </c>
    </row>
    <row r="189" spans="1:4">
      <c r="A189" s="6">
        <v>3153</v>
      </c>
      <c r="B189" s="5" t="s">
        <v>386</v>
      </c>
      <c r="C189" s="9">
        <v>1</v>
      </c>
      <c r="D189" s="11">
        <f t="shared" si="3"/>
        <v>0.12</v>
      </c>
    </row>
    <row r="190" spans="1:4">
      <c r="A190" s="6">
        <v>3154</v>
      </c>
      <c r="B190" s="5" t="s">
        <v>387</v>
      </c>
      <c r="C190" s="9">
        <v>1</v>
      </c>
      <c r="D190" s="11">
        <f t="shared" si="3"/>
        <v>0.12</v>
      </c>
    </row>
    <row r="191" spans="1:4">
      <c r="A191" s="6">
        <v>3155</v>
      </c>
      <c r="B191" s="5" t="s">
        <v>388</v>
      </c>
      <c r="C191" s="9">
        <v>1</v>
      </c>
      <c r="D191" s="11">
        <f t="shared" si="3"/>
        <v>0.12</v>
      </c>
    </row>
    <row r="192" spans="1:4">
      <c r="A192" s="6">
        <v>3158</v>
      </c>
      <c r="B192" s="5" t="s">
        <v>389</v>
      </c>
      <c r="C192" s="9">
        <v>1</v>
      </c>
      <c r="D192" s="11">
        <f t="shared" si="3"/>
        <v>0.12</v>
      </c>
    </row>
    <row r="193" spans="1:4">
      <c r="A193" s="6">
        <v>3159</v>
      </c>
      <c r="B193" s="5" t="s">
        <v>390</v>
      </c>
      <c r="C193" s="9">
        <v>1</v>
      </c>
      <c r="D193" s="11">
        <f t="shared" si="3"/>
        <v>0.12</v>
      </c>
    </row>
    <row r="194" spans="1:4">
      <c r="A194" s="6">
        <v>3160</v>
      </c>
      <c r="B194" s="5" t="s">
        <v>391</v>
      </c>
      <c r="C194" s="9">
        <v>1</v>
      </c>
      <c r="D194" s="11">
        <f t="shared" si="3"/>
        <v>0.12</v>
      </c>
    </row>
    <row r="195" spans="1:4">
      <c r="A195" s="6">
        <v>3167</v>
      </c>
      <c r="B195" s="5" t="s">
        <v>392</v>
      </c>
      <c r="C195" s="9">
        <v>1</v>
      </c>
      <c r="D195" s="11">
        <f t="shared" si="3"/>
        <v>0.12</v>
      </c>
    </row>
    <row r="196" spans="1:4">
      <c r="A196" s="6">
        <v>3168</v>
      </c>
      <c r="B196" s="5" t="s">
        <v>393</v>
      </c>
      <c r="C196" s="9">
        <v>1</v>
      </c>
      <c r="D196" s="11">
        <f t="shared" si="3"/>
        <v>0.12</v>
      </c>
    </row>
    <row r="197" spans="1:4">
      <c r="A197" s="6">
        <v>3169</v>
      </c>
      <c r="B197" s="5" t="s">
        <v>394</v>
      </c>
      <c r="C197" s="9">
        <v>1</v>
      </c>
      <c r="D197" s="11">
        <f t="shared" si="3"/>
        <v>0.12</v>
      </c>
    </row>
    <row r="198" spans="1:4">
      <c r="A198" s="6">
        <v>3171</v>
      </c>
      <c r="B198" s="5" t="s">
        <v>395</v>
      </c>
      <c r="C198" s="9">
        <v>1</v>
      </c>
      <c r="D198" s="11">
        <f t="shared" si="3"/>
        <v>0.12</v>
      </c>
    </row>
    <row r="199" spans="1:4">
      <c r="A199" s="6">
        <v>3175</v>
      </c>
      <c r="B199" s="5" t="s">
        <v>396</v>
      </c>
      <c r="C199" s="9">
        <v>1</v>
      </c>
      <c r="D199" s="11">
        <f t="shared" ref="D199:D247" si="4">IF(C199=1,0.12,IF(C199=3,0.12,0.075))</f>
        <v>0.12</v>
      </c>
    </row>
    <row r="200" spans="1:4">
      <c r="A200" s="6">
        <v>3178</v>
      </c>
      <c r="B200" s="5" t="s">
        <v>397</v>
      </c>
      <c r="C200" s="9">
        <v>1</v>
      </c>
      <c r="D200" s="11">
        <f t="shared" si="4"/>
        <v>0.12</v>
      </c>
    </row>
    <row r="201" spans="1:4">
      <c r="A201" s="6">
        <v>3179</v>
      </c>
      <c r="B201" s="5" t="s">
        <v>398</v>
      </c>
      <c r="C201" s="9">
        <v>1</v>
      </c>
      <c r="D201" s="11">
        <f t="shared" si="4"/>
        <v>0.12</v>
      </c>
    </row>
    <row r="202" spans="1:4">
      <c r="A202" s="6">
        <v>3181</v>
      </c>
      <c r="B202" s="5" t="s">
        <v>399</v>
      </c>
      <c r="C202" s="9">
        <v>1</v>
      </c>
      <c r="D202" s="11">
        <f t="shared" si="4"/>
        <v>0.12</v>
      </c>
    </row>
    <row r="203" spans="1:4">
      <c r="A203" s="6">
        <v>3182</v>
      </c>
      <c r="B203" s="5" t="s">
        <v>400</v>
      </c>
      <c r="C203" s="9">
        <v>1</v>
      </c>
      <c r="D203" s="11">
        <f t="shared" si="4"/>
        <v>0.12</v>
      </c>
    </row>
    <row r="204" spans="1:4">
      <c r="A204" s="6">
        <v>3183</v>
      </c>
      <c r="B204" s="5" t="s">
        <v>401</v>
      </c>
      <c r="C204" s="9">
        <v>1</v>
      </c>
      <c r="D204" s="11">
        <f t="shared" si="4"/>
        <v>0.12</v>
      </c>
    </row>
    <row r="205" spans="1:4">
      <c r="A205" s="6">
        <v>3186</v>
      </c>
      <c r="B205" s="5" t="s">
        <v>402</v>
      </c>
      <c r="C205" s="9">
        <v>1</v>
      </c>
      <c r="D205" s="11">
        <f t="shared" si="4"/>
        <v>0.12</v>
      </c>
    </row>
    <row r="206" spans="1:4">
      <c r="A206" s="6">
        <v>3198</v>
      </c>
      <c r="B206" s="5" t="s">
        <v>403</v>
      </c>
      <c r="C206" s="9">
        <v>1</v>
      </c>
      <c r="D206" s="11">
        <f t="shared" si="4"/>
        <v>0.12</v>
      </c>
    </row>
    <row r="207" spans="1:4">
      <c r="A207" s="6">
        <v>3199</v>
      </c>
      <c r="B207" s="5" t="s">
        <v>404</v>
      </c>
      <c r="C207" s="9">
        <v>1</v>
      </c>
      <c r="D207" s="11">
        <f t="shared" si="4"/>
        <v>0.12</v>
      </c>
    </row>
    <row r="208" spans="1:4">
      <c r="A208" s="6">
        <v>3201</v>
      </c>
      <c r="B208" s="5" t="s">
        <v>405</v>
      </c>
      <c r="C208" s="9">
        <v>1</v>
      </c>
      <c r="D208" s="11">
        <f t="shared" si="4"/>
        <v>0.12</v>
      </c>
    </row>
    <row r="209" spans="1:4">
      <c r="A209" s="6">
        <v>3282</v>
      </c>
      <c r="B209" s="5" t="s">
        <v>406</v>
      </c>
      <c r="C209" s="9">
        <v>1</v>
      </c>
      <c r="D209" s="11">
        <f t="shared" si="4"/>
        <v>0.12</v>
      </c>
    </row>
    <row r="210" spans="1:4">
      <c r="A210" s="6">
        <v>3284</v>
      </c>
      <c r="B210" s="5" t="s">
        <v>260</v>
      </c>
      <c r="C210" s="9">
        <v>1</v>
      </c>
      <c r="D210" s="11">
        <f t="shared" si="4"/>
        <v>0.12</v>
      </c>
    </row>
    <row r="211" spans="1:4">
      <c r="A211" s="6">
        <v>3289</v>
      </c>
      <c r="B211" s="5" t="s">
        <v>407</v>
      </c>
      <c r="C211" s="9">
        <v>1</v>
      </c>
      <c r="D211" s="11">
        <f t="shared" si="4"/>
        <v>0.12</v>
      </c>
    </row>
    <row r="212" spans="1:4">
      <c r="A212" s="6">
        <v>3294</v>
      </c>
      <c r="B212" s="5" t="s">
        <v>408</v>
      </c>
      <c r="C212" s="9">
        <v>1</v>
      </c>
      <c r="D212" s="11">
        <f t="shared" si="4"/>
        <v>0.12</v>
      </c>
    </row>
    <row r="213" spans="1:4">
      <c r="A213" s="6">
        <v>3295</v>
      </c>
      <c r="B213" s="5" t="s">
        <v>409</v>
      </c>
      <c r="C213" s="9">
        <v>1</v>
      </c>
      <c r="D213" s="11">
        <f t="shared" si="4"/>
        <v>0.12</v>
      </c>
    </row>
    <row r="214" spans="1:4">
      <c r="A214" s="6">
        <v>3296</v>
      </c>
      <c r="B214" s="5" t="s">
        <v>410</v>
      </c>
      <c r="C214" s="9">
        <v>1</v>
      </c>
      <c r="D214" s="11">
        <f t="shared" si="4"/>
        <v>0.12</v>
      </c>
    </row>
    <row r="215" spans="1:4">
      <c r="A215" s="6">
        <v>3297</v>
      </c>
      <c r="B215" s="5" t="s">
        <v>411</v>
      </c>
      <c r="C215" s="9">
        <v>1</v>
      </c>
      <c r="D215" s="11">
        <f t="shared" si="4"/>
        <v>0.12</v>
      </c>
    </row>
    <row r="216" spans="1:4">
      <c r="A216" s="6">
        <v>3298</v>
      </c>
      <c r="B216" s="5" t="s">
        <v>412</v>
      </c>
      <c r="C216" s="9">
        <v>1</v>
      </c>
      <c r="D216" s="11">
        <f t="shared" si="4"/>
        <v>0.12</v>
      </c>
    </row>
    <row r="217" spans="1:4">
      <c r="A217" s="6">
        <v>3299</v>
      </c>
      <c r="B217" s="5" t="s">
        <v>413</v>
      </c>
      <c r="C217" s="9">
        <v>1</v>
      </c>
      <c r="D217" s="11">
        <f t="shared" si="4"/>
        <v>0.12</v>
      </c>
    </row>
    <row r="218" spans="1:4">
      <c r="A218" s="6">
        <v>3303</v>
      </c>
      <c r="B218" s="5" t="s">
        <v>414</v>
      </c>
      <c r="C218" s="9">
        <v>1</v>
      </c>
      <c r="D218" s="11">
        <f t="shared" si="4"/>
        <v>0.12</v>
      </c>
    </row>
    <row r="219" spans="1:4">
      <c r="A219" s="6">
        <v>3307</v>
      </c>
      <c r="B219" s="5" t="s">
        <v>415</v>
      </c>
      <c r="C219" s="9">
        <v>1</v>
      </c>
      <c r="D219" s="11">
        <f t="shared" si="4"/>
        <v>0.12</v>
      </c>
    </row>
    <row r="220" spans="1:4">
      <c r="A220" s="6">
        <v>3308</v>
      </c>
      <c r="B220" s="5" t="s">
        <v>416</v>
      </c>
      <c r="C220" s="9">
        <v>1</v>
      </c>
      <c r="D220" s="11">
        <f t="shared" si="4"/>
        <v>0.12</v>
      </c>
    </row>
    <row r="221" spans="1:4">
      <c r="A221" s="6">
        <v>3309</v>
      </c>
      <c r="B221" s="5" t="s">
        <v>417</v>
      </c>
      <c r="C221" s="9">
        <v>1</v>
      </c>
      <c r="D221" s="11">
        <f t="shared" si="4"/>
        <v>0.12</v>
      </c>
    </row>
    <row r="222" spans="1:4">
      <c r="A222" s="6">
        <v>3312</v>
      </c>
      <c r="B222" s="5" t="s">
        <v>418</v>
      </c>
      <c r="C222" s="9">
        <v>1</v>
      </c>
      <c r="D222" s="11">
        <f t="shared" si="4"/>
        <v>0.12</v>
      </c>
    </row>
    <row r="223" spans="1:4">
      <c r="A223" s="6">
        <v>3314</v>
      </c>
      <c r="B223" s="5" t="s">
        <v>419</v>
      </c>
      <c r="C223" s="9">
        <v>1</v>
      </c>
      <c r="D223" s="11">
        <f t="shared" si="4"/>
        <v>0.12</v>
      </c>
    </row>
    <row r="224" spans="1:4">
      <c r="A224" s="6">
        <v>3317</v>
      </c>
      <c r="B224" s="5" t="s">
        <v>420</v>
      </c>
      <c r="C224" s="9">
        <v>1</v>
      </c>
      <c r="D224" s="11">
        <f t="shared" si="4"/>
        <v>0.12</v>
      </c>
    </row>
    <row r="225" spans="1:4">
      <c r="A225" s="6">
        <v>3318</v>
      </c>
      <c r="B225" s="5" t="s">
        <v>421</v>
      </c>
      <c r="C225" s="9">
        <v>1</v>
      </c>
      <c r="D225" s="11">
        <f t="shared" si="4"/>
        <v>0.12</v>
      </c>
    </row>
    <row r="226" spans="1:4">
      <c r="A226" s="6">
        <v>3320</v>
      </c>
      <c r="B226" s="5" t="s">
        <v>422</v>
      </c>
      <c r="C226" s="9">
        <v>1</v>
      </c>
      <c r="D226" s="11">
        <f t="shared" si="4"/>
        <v>0.12</v>
      </c>
    </row>
    <row r="227" spans="1:4">
      <c r="A227" s="6">
        <v>3322</v>
      </c>
      <c r="B227" s="5" t="s">
        <v>423</v>
      </c>
      <c r="C227" s="9">
        <v>1</v>
      </c>
      <c r="D227" s="11">
        <f t="shared" si="4"/>
        <v>0.12</v>
      </c>
    </row>
    <row r="228" spans="1:4">
      <c r="A228" s="6">
        <v>3323</v>
      </c>
      <c r="B228" s="5" t="s">
        <v>424</v>
      </c>
      <c r="C228" s="9">
        <v>1</v>
      </c>
      <c r="D228" s="11">
        <f t="shared" si="4"/>
        <v>0.12</v>
      </c>
    </row>
    <row r="229" spans="1:4">
      <c r="A229" s="6">
        <v>3325</v>
      </c>
      <c r="B229" s="5" t="s">
        <v>425</v>
      </c>
      <c r="C229" s="9">
        <v>1</v>
      </c>
      <c r="D229" s="11">
        <f t="shared" si="4"/>
        <v>0.12</v>
      </c>
    </row>
    <row r="230" spans="1:4">
      <c r="A230" s="6">
        <v>3328</v>
      </c>
      <c r="B230" s="5" t="s">
        <v>426</v>
      </c>
      <c r="C230" s="9">
        <v>1</v>
      </c>
      <c r="D230" s="11">
        <f t="shared" si="4"/>
        <v>0.12</v>
      </c>
    </row>
    <row r="231" spans="1:4">
      <c r="A231" s="6">
        <v>3332</v>
      </c>
      <c r="B231" s="5" t="s">
        <v>427</v>
      </c>
      <c r="C231" s="9">
        <v>1</v>
      </c>
      <c r="D231" s="11">
        <f t="shared" si="4"/>
        <v>0.12</v>
      </c>
    </row>
    <row r="232" spans="1:4">
      <c r="A232" s="6">
        <v>3337</v>
      </c>
      <c r="B232" s="5" t="s">
        <v>428</v>
      </c>
      <c r="C232" s="9">
        <v>1</v>
      </c>
      <c r="D232" s="11">
        <f t="shared" si="4"/>
        <v>0.12</v>
      </c>
    </row>
    <row r="233" spans="1:4">
      <c r="A233" s="6">
        <v>3338</v>
      </c>
      <c r="B233" s="5" t="s">
        <v>429</v>
      </c>
      <c r="C233" s="9">
        <v>1</v>
      </c>
      <c r="D233" s="11">
        <f t="shared" si="4"/>
        <v>0.12</v>
      </c>
    </row>
    <row r="234" spans="1:4">
      <c r="A234" s="6">
        <v>3339</v>
      </c>
      <c r="B234" s="5" t="s">
        <v>430</v>
      </c>
      <c r="C234" s="9">
        <v>1</v>
      </c>
      <c r="D234" s="11">
        <f t="shared" si="4"/>
        <v>0.12</v>
      </c>
    </row>
    <row r="235" spans="1:4">
      <c r="A235" s="6">
        <v>3340</v>
      </c>
      <c r="B235" s="5" t="s">
        <v>431</v>
      </c>
      <c r="C235" s="9">
        <v>1</v>
      </c>
      <c r="D235" s="11">
        <f t="shared" si="4"/>
        <v>0.12</v>
      </c>
    </row>
    <row r="236" spans="1:4">
      <c r="A236" s="6">
        <v>3346</v>
      </c>
      <c r="B236" s="5" t="s">
        <v>432</v>
      </c>
      <c r="C236" s="9">
        <v>1</v>
      </c>
      <c r="D236" s="11">
        <f t="shared" si="4"/>
        <v>0.12</v>
      </c>
    </row>
    <row r="237" spans="1:4">
      <c r="A237" s="6">
        <v>3347</v>
      </c>
      <c r="B237" s="5" t="s">
        <v>433</v>
      </c>
      <c r="C237" s="9">
        <v>1</v>
      </c>
      <c r="D237" s="11">
        <f t="shared" si="4"/>
        <v>0.12</v>
      </c>
    </row>
    <row r="238" spans="1:4">
      <c r="A238" s="6">
        <v>3350</v>
      </c>
      <c r="B238" s="5" t="s">
        <v>434</v>
      </c>
      <c r="C238" s="9">
        <v>1</v>
      </c>
      <c r="D238" s="11">
        <f t="shared" si="4"/>
        <v>0.12</v>
      </c>
    </row>
    <row r="239" spans="1:4">
      <c r="A239" s="6">
        <v>3351</v>
      </c>
      <c r="B239" s="5" t="s">
        <v>435</v>
      </c>
      <c r="C239" s="9">
        <v>1</v>
      </c>
      <c r="D239" s="11">
        <f t="shared" si="4"/>
        <v>0.12</v>
      </c>
    </row>
    <row r="240" spans="1:4">
      <c r="A240" s="6">
        <v>3356</v>
      </c>
      <c r="B240" s="5" t="s">
        <v>436</v>
      </c>
      <c r="C240" s="9">
        <v>1</v>
      </c>
      <c r="D240" s="11">
        <f t="shared" si="4"/>
        <v>0.12</v>
      </c>
    </row>
    <row r="241" spans="1:4">
      <c r="A241" s="6">
        <v>3360</v>
      </c>
      <c r="B241" s="5" t="s">
        <v>437</v>
      </c>
      <c r="C241" s="9">
        <v>1</v>
      </c>
      <c r="D241" s="11">
        <f t="shared" si="4"/>
        <v>0.12</v>
      </c>
    </row>
    <row r="242" spans="1:4">
      <c r="A242" s="6">
        <v>3364</v>
      </c>
      <c r="B242" s="5" t="s">
        <v>438</v>
      </c>
      <c r="C242" s="9">
        <v>1</v>
      </c>
      <c r="D242" s="11">
        <f t="shared" si="4"/>
        <v>0.12</v>
      </c>
    </row>
    <row r="243" spans="1:4">
      <c r="A243" s="6">
        <v>3373</v>
      </c>
      <c r="B243" s="5" t="s">
        <v>439</v>
      </c>
      <c r="C243" s="9">
        <v>1</v>
      </c>
      <c r="D243" s="11">
        <f t="shared" si="4"/>
        <v>0.12</v>
      </c>
    </row>
    <row r="244" spans="1:4">
      <c r="A244" s="6">
        <v>3718</v>
      </c>
      <c r="B244" s="5" t="s">
        <v>261</v>
      </c>
      <c r="C244" s="9">
        <v>1</v>
      </c>
      <c r="D244" s="11">
        <f t="shared" si="4"/>
        <v>0.12</v>
      </c>
    </row>
    <row r="245" spans="1:4">
      <c r="A245" s="6">
        <v>3722</v>
      </c>
      <c r="B245" s="5" t="s">
        <v>262</v>
      </c>
      <c r="C245" s="9">
        <v>1</v>
      </c>
      <c r="D245" s="11">
        <f t="shared" si="4"/>
        <v>0.12</v>
      </c>
    </row>
    <row r="246" spans="1:4">
      <c r="A246" s="6">
        <v>3728</v>
      </c>
      <c r="B246" s="5" t="s">
        <v>440</v>
      </c>
      <c r="C246" s="9">
        <v>1</v>
      </c>
      <c r="D246" s="11">
        <f t="shared" si="4"/>
        <v>0.12</v>
      </c>
    </row>
    <row r="247" spans="1:4">
      <c r="A247" s="6">
        <v>3733</v>
      </c>
      <c r="B247" s="5" t="s">
        <v>263</v>
      </c>
      <c r="C247" s="9">
        <v>1</v>
      </c>
      <c r="D247" s="11">
        <f t="shared" si="4"/>
        <v>0.12</v>
      </c>
    </row>
    <row r="248" spans="1:4">
      <c r="A248" s="6">
        <v>3749</v>
      </c>
      <c r="B248" s="5" t="s">
        <v>264</v>
      </c>
      <c r="C248" s="9">
        <v>1</v>
      </c>
      <c r="D248" s="11">
        <f t="shared" ref="D248:D294" si="5">IF(C248=1,0.12,IF(C248=3,0.12,0.075))</f>
        <v>0.12</v>
      </c>
    </row>
    <row r="249" spans="1:4">
      <c r="A249" s="6">
        <v>3893</v>
      </c>
      <c r="B249" s="5" t="s">
        <v>265</v>
      </c>
      <c r="C249" s="9">
        <v>1</v>
      </c>
      <c r="D249" s="11">
        <f t="shared" si="5"/>
        <v>0.12</v>
      </c>
    </row>
    <row r="250" spans="1:4">
      <c r="A250" s="6">
        <v>3896</v>
      </c>
      <c r="B250" s="5" t="s">
        <v>441</v>
      </c>
      <c r="C250" s="9">
        <v>1</v>
      </c>
      <c r="D250" s="11">
        <f t="shared" si="5"/>
        <v>0.12</v>
      </c>
    </row>
    <row r="251" spans="1:4">
      <c r="A251" s="6">
        <v>3898</v>
      </c>
      <c r="B251" s="5" t="s">
        <v>442</v>
      </c>
      <c r="C251" s="9">
        <v>1</v>
      </c>
      <c r="D251" s="11">
        <f t="shared" si="5"/>
        <v>0.12</v>
      </c>
    </row>
    <row r="252" spans="1:4">
      <c r="A252" s="6">
        <v>3902</v>
      </c>
      <c r="B252" s="5" t="s">
        <v>443</v>
      </c>
      <c r="C252" s="9">
        <v>1</v>
      </c>
      <c r="D252" s="11">
        <f t="shared" si="5"/>
        <v>0.12</v>
      </c>
    </row>
    <row r="253" spans="1:4">
      <c r="A253" s="6">
        <v>3904</v>
      </c>
      <c r="B253" s="5" t="s">
        <v>444</v>
      </c>
      <c r="C253" s="9">
        <v>1</v>
      </c>
      <c r="D253" s="11">
        <f t="shared" si="5"/>
        <v>0.12</v>
      </c>
    </row>
    <row r="254" spans="1:4">
      <c r="A254" s="6">
        <v>3906</v>
      </c>
      <c r="B254" s="5" t="s">
        <v>445</v>
      </c>
      <c r="C254" s="9">
        <v>1</v>
      </c>
      <c r="D254" s="11">
        <f t="shared" si="5"/>
        <v>0.12</v>
      </c>
    </row>
    <row r="255" spans="1:4">
      <c r="A255" s="6">
        <v>3907</v>
      </c>
      <c r="B255" s="5" t="s">
        <v>266</v>
      </c>
      <c r="C255" s="9">
        <v>1</v>
      </c>
      <c r="D255" s="11">
        <f t="shared" si="5"/>
        <v>0.12</v>
      </c>
    </row>
    <row r="256" spans="1:4">
      <c r="A256" s="6">
        <v>3909</v>
      </c>
      <c r="B256" s="5" t="s">
        <v>446</v>
      </c>
      <c r="C256" s="9">
        <v>1</v>
      </c>
      <c r="D256" s="11">
        <f t="shared" si="5"/>
        <v>0.12</v>
      </c>
    </row>
    <row r="257" spans="1:4">
      <c r="A257" s="6">
        <v>3910</v>
      </c>
      <c r="B257" s="5" t="s">
        <v>267</v>
      </c>
      <c r="C257" s="9">
        <v>1</v>
      </c>
      <c r="D257" s="11">
        <f t="shared" si="5"/>
        <v>0.12</v>
      </c>
    </row>
    <row r="258" spans="1:4">
      <c r="A258" s="6">
        <v>3913</v>
      </c>
      <c r="B258" s="5" t="s">
        <v>268</v>
      </c>
      <c r="C258" s="9">
        <v>1</v>
      </c>
      <c r="D258" s="11">
        <f t="shared" si="5"/>
        <v>0.12</v>
      </c>
    </row>
    <row r="259" spans="1:4">
      <c r="A259" s="6">
        <v>3916</v>
      </c>
      <c r="B259" s="5" t="s">
        <v>269</v>
      </c>
      <c r="C259" s="9">
        <v>1</v>
      </c>
      <c r="D259" s="11">
        <f t="shared" si="5"/>
        <v>0.12</v>
      </c>
    </row>
    <row r="260" spans="1:4">
      <c r="A260" s="6">
        <v>3917</v>
      </c>
      <c r="B260" s="5" t="s">
        <v>447</v>
      </c>
      <c r="C260" s="9">
        <v>1</v>
      </c>
      <c r="D260" s="11">
        <f t="shared" si="5"/>
        <v>0.12</v>
      </c>
    </row>
    <row r="261" spans="1:4">
      <c r="A261" s="6">
        <v>3918</v>
      </c>
      <c r="B261" s="5" t="s">
        <v>448</v>
      </c>
      <c r="C261" s="9">
        <v>1</v>
      </c>
      <c r="D261" s="11">
        <f t="shared" si="5"/>
        <v>0.12</v>
      </c>
    </row>
    <row r="262" spans="1:4">
      <c r="A262" s="6">
        <v>3920</v>
      </c>
      <c r="B262" s="5" t="s">
        <v>270</v>
      </c>
      <c r="C262" s="9">
        <v>1</v>
      </c>
      <c r="D262" s="11">
        <f t="shared" si="5"/>
        <v>0.12</v>
      </c>
    </row>
    <row r="263" spans="1:4">
      <c r="A263" s="6">
        <v>4026</v>
      </c>
      <c r="B263" s="5" t="s">
        <v>488</v>
      </c>
      <c r="C263" s="9">
        <v>2</v>
      </c>
      <c r="D263" s="11">
        <f t="shared" si="5"/>
        <v>7.4999999999999997E-2</v>
      </c>
    </row>
    <row r="264" spans="1:4">
      <c r="A264" s="6">
        <v>4040</v>
      </c>
      <c r="B264" s="5" t="s">
        <v>449</v>
      </c>
      <c r="C264" s="9">
        <v>2</v>
      </c>
      <c r="D264" s="11">
        <f t="shared" si="5"/>
        <v>7.4999999999999997E-2</v>
      </c>
    </row>
    <row r="265" spans="1:4">
      <c r="A265" s="6">
        <v>4043</v>
      </c>
      <c r="B265" s="5" t="s">
        <v>271</v>
      </c>
      <c r="C265" s="9">
        <v>2</v>
      </c>
      <c r="D265" s="11">
        <f t="shared" si="5"/>
        <v>7.4999999999999997E-2</v>
      </c>
    </row>
    <row r="266" spans="1:4">
      <c r="A266" s="6">
        <v>4045</v>
      </c>
      <c r="B266" s="5" t="s">
        <v>272</v>
      </c>
      <c r="C266" s="9">
        <v>2</v>
      </c>
      <c r="D266" s="11">
        <f t="shared" si="5"/>
        <v>7.4999999999999997E-2</v>
      </c>
    </row>
    <row r="267" spans="1:4">
      <c r="A267" s="6">
        <v>4065</v>
      </c>
      <c r="B267" s="5" t="s">
        <v>273</v>
      </c>
      <c r="C267" s="9">
        <v>2</v>
      </c>
      <c r="D267" s="11">
        <f t="shared" si="5"/>
        <v>7.4999999999999997E-2</v>
      </c>
    </row>
    <row r="268" spans="1:4">
      <c r="A268" s="6">
        <v>4109</v>
      </c>
      <c r="B268" s="5" t="s">
        <v>274</v>
      </c>
      <c r="C268" s="9">
        <v>2</v>
      </c>
      <c r="D268" s="11">
        <f t="shared" si="5"/>
        <v>7.4999999999999997E-2</v>
      </c>
    </row>
    <row r="269" spans="1:4">
      <c r="A269" s="6">
        <v>4246</v>
      </c>
      <c r="B269" s="5" t="s">
        <v>450</v>
      </c>
      <c r="C269" s="9">
        <v>2</v>
      </c>
      <c r="D269" s="11">
        <f t="shared" si="5"/>
        <v>7.4999999999999997E-2</v>
      </c>
    </row>
    <row r="270" spans="1:4">
      <c r="A270" s="6">
        <v>4522</v>
      </c>
      <c r="B270" s="5" t="s">
        <v>451</v>
      </c>
      <c r="C270" s="9">
        <v>2</v>
      </c>
      <c r="D270" s="11">
        <f t="shared" si="5"/>
        <v>7.4999999999999997E-2</v>
      </c>
    </row>
    <row r="271" spans="1:4">
      <c r="A271" s="6">
        <v>4523</v>
      </c>
      <c r="B271" s="5" t="s">
        <v>275</v>
      </c>
      <c r="C271" s="9">
        <v>2</v>
      </c>
      <c r="D271" s="11">
        <f t="shared" si="5"/>
        <v>7.4999999999999997E-2</v>
      </c>
    </row>
    <row r="272" spans="1:4">
      <c r="A272" s="6">
        <v>4534</v>
      </c>
      <c r="B272" s="5" t="s">
        <v>276</v>
      </c>
      <c r="C272" s="9">
        <v>2</v>
      </c>
      <c r="D272" s="11">
        <f t="shared" si="5"/>
        <v>7.4999999999999997E-2</v>
      </c>
    </row>
    <row r="273" spans="1:4">
      <c r="A273" s="6">
        <v>4622</v>
      </c>
      <c r="B273" s="5" t="s">
        <v>452</v>
      </c>
      <c r="C273" s="9">
        <v>2</v>
      </c>
      <c r="D273" s="11">
        <f t="shared" si="5"/>
        <v>7.4999999999999997E-2</v>
      </c>
    </row>
    <row r="274" spans="1:4">
      <c r="A274" s="6">
        <v>5200</v>
      </c>
      <c r="B274" s="5" t="s">
        <v>453</v>
      </c>
      <c r="C274" s="9">
        <v>1</v>
      </c>
      <c r="D274" s="11">
        <f t="shared" si="5"/>
        <v>0.12</v>
      </c>
    </row>
    <row r="275" spans="1:4">
      <c r="A275" s="6">
        <v>5201</v>
      </c>
      <c r="B275" s="5" t="s">
        <v>277</v>
      </c>
      <c r="C275" s="9">
        <v>1</v>
      </c>
      <c r="D275" s="11">
        <f t="shared" si="5"/>
        <v>0.12</v>
      </c>
    </row>
    <row r="276" spans="1:4">
      <c r="A276" s="6">
        <v>5203</v>
      </c>
      <c r="B276" s="5" t="s">
        <v>278</v>
      </c>
      <c r="C276" s="9">
        <v>1</v>
      </c>
      <c r="D276" s="11">
        <f t="shared" si="5"/>
        <v>0.12</v>
      </c>
    </row>
    <row r="277" spans="1:4">
      <c r="A277" s="6">
        <v>5206</v>
      </c>
      <c r="B277" s="5" t="s">
        <v>279</v>
      </c>
      <c r="C277" s="9">
        <v>1</v>
      </c>
      <c r="D277" s="11">
        <f t="shared" si="5"/>
        <v>0.12</v>
      </c>
    </row>
    <row r="278" spans="1:4">
      <c r="A278" s="6">
        <v>5207</v>
      </c>
      <c r="B278" s="5" t="s">
        <v>280</v>
      </c>
      <c r="C278" s="9">
        <v>1</v>
      </c>
      <c r="D278" s="11">
        <f t="shared" si="5"/>
        <v>0.12</v>
      </c>
    </row>
    <row r="279" spans="1:4">
      <c r="A279" s="6">
        <v>5208</v>
      </c>
      <c r="B279" s="5" t="s">
        <v>454</v>
      </c>
      <c r="C279" s="9">
        <v>1</v>
      </c>
      <c r="D279" s="11">
        <f t="shared" si="5"/>
        <v>0.12</v>
      </c>
    </row>
    <row r="280" spans="1:4">
      <c r="A280" s="6">
        <v>5212</v>
      </c>
      <c r="B280" s="5" t="s">
        <v>281</v>
      </c>
      <c r="C280" s="9">
        <v>1</v>
      </c>
      <c r="D280" s="11">
        <f t="shared" si="5"/>
        <v>0.12</v>
      </c>
    </row>
    <row r="281" spans="1:4">
      <c r="A281" s="6">
        <v>5213</v>
      </c>
      <c r="B281" s="5" t="s">
        <v>455</v>
      </c>
      <c r="C281" s="9">
        <v>1</v>
      </c>
      <c r="D281" s="11">
        <f t="shared" si="5"/>
        <v>0.12</v>
      </c>
    </row>
    <row r="282" spans="1:4">
      <c r="A282" s="6">
        <v>5214</v>
      </c>
      <c r="B282" s="5" t="s">
        <v>456</v>
      </c>
      <c r="C282" s="9">
        <v>1</v>
      </c>
      <c r="D282" s="11">
        <f t="shared" si="5"/>
        <v>0.12</v>
      </c>
    </row>
    <row r="283" spans="1:4">
      <c r="A283" s="6">
        <v>5218</v>
      </c>
      <c r="B283" s="5" t="s">
        <v>282</v>
      </c>
      <c r="C283" s="9">
        <v>1</v>
      </c>
      <c r="D283" s="11">
        <f t="shared" si="5"/>
        <v>0.12</v>
      </c>
    </row>
    <row r="284" spans="1:4">
      <c r="A284" s="6">
        <v>5221</v>
      </c>
      <c r="B284" s="5" t="s">
        <v>283</v>
      </c>
      <c r="C284" s="9">
        <v>1</v>
      </c>
      <c r="D284" s="11">
        <f t="shared" si="5"/>
        <v>0.12</v>
      </c>
    </row>
    <row r="285" spans="1:4">
      <c r="A285" s="6">
        <v>5223</v>
      </c>
      <c r="B285" s="5" t="s">
        <v>457</v>
      </c>
      <c r="C285" s="9">
        <v>1</v>
      </c>
      <c r="D285" s="11">
        <f t="shared" si="5"/>
        <v>0.12</v>
      </c>
    </row>
    <row r="286" spans="1:4">
      <c r="A286" s="6">
        <v>5225</v>
      </c>
      <c r="B286" s="5" t="s">
        <v>284</v>
      </c>
      <c r="C286" s="9">
        <v>1</v>
      </c>
      <c r="D286" s="11">
        <f t="shared" si="5"/>
        <v>0.12</v>
      </c>
    </row>
    <row r="287" spans="1:4">
      <c r="A287" s="6">
        <v>5226</v>
      </c>
      <c r="B287" s="5" t="s">
        <v>285</v>
      </c>
      <c r="C287" s="9">
        <v>1</v>
      </c>
      <c r="D287" s="11">
        <f t="shared" si="5"/>
        <v>0.12</v>
      </c>
    </row>
    <row r="288" spans="1:4">
      <c r="A288" s="6">
        <v>5229</v>
      </c>
      <c r="B288" s="5" t="s">
        <v>286</v>
      </c>
      <c r="C288" s="9">
        <v>1</v>
      </c>
      <c r="D288" s="11">
        <f t="shared" si="5"/>
        <v>0.12</v>
      </c>
    </row>
    <row r="289" spans="1:4">
      <c r="A289" s="6">
        <v>5407</v>
      </c>
      <c r="B289" s="5" t="s">
        <v>287</v>
      </c>
      <c r="C289" s="9">
        <v>2</v>
      </c>
      <c r="D289" s="11">
        <f t="shared" si="5"/>
        <v>7.4999999999999997E-2</v>
      </c>
    </row>
    <row r="290" spans="1:4">
      <c r="A290" s="6">
        <v>5410</v>
      </c>
      <c r="B290" s="5" t="s">
        <v>458</v>
      </c>
      <c r="C290" s="9">
        <v>2</v>
      </c>
      <c r="D290" s="11">
        <f t="shared" si="5"/>
        <v>7.4999999999999997E-2</v>
      </c>
    </row>
    <row r="291" spans="1:4">
      <c r="A291" s="6">
        <v>5412</v>
      </c>
      <c r="B291" s="5" t="s">
        <v>288</v>
      </c>
      <c r="C291" s="9">
        <v>2</v>
      </c>
      <c r="D291" s="11">
        <f t="shared" si="5"/>
        <v>7.4999999999999997E-2</v>
      </c>
    </row>
    <row r="292" spans="1:4">
      <c r="A292" s="6">
        <v>5425</v>
      </c>
      <c r="B292" s="5" t="s">
        <v>459</v>
      </c>
      <c r="C292" s="9">
        <v>2</v>
      </c>
      <c r="D292" s="11">
        <f t="shared" si="5"/>
        <v>7.4999999999999997E-2</v>
      </c>
    </row>
    <row r="293" spans="1:4">
      <c r="A293" s="6">
        <v>5426</v>
      </c>
      <c r="B293" s="5" t="s">
        <v>460</v>
      </c>
      <c r="C293" s="9">
        <v>2</v>
      </c>
      <c r="D293" s="11">
        <f t="shared" si="5"/>
        <v>7.4999999999999997E-2</v>
      </c>
    </row>
    <row r="294" spans="1:4">
      <c r="A294" s="6">
        <v>5431</v>
      </c>
      <c r="B294" s="5" t="s">
        <v>289</v>
      </c>
      <c r="C294" s="9">
        <v>2</v>
      </c>
      <c r="D294" s="11">
        <f t="shared" si="5"/>
        <v>7.4999999999999997E-2</v>
      </c>
    </row>
    <row r="295" spans="1:4">
      <c r="A295" s="6">
        <v>5447</v>
      </c>
      <c r="B295" s="5" t="s">
        <v>461</v>
      </c>
      <c r="C295" s="9">
        <v>2</v>
      </c>
      <c r="D295" s="11">
        <f t="shared" ref="D295:D320" si="6">IF(C295=1,0.12,IF(C295=3,0.12,0.075))</f>
        <v>7.4999999999999997E-2</v>
      </c>
    </row>
    <row r="296" spans="1:4">
      <c r="A296" s="6">
        <v>5456</v>
      </c>
      <c r="B296" s="5" t="s">
        <v>290</v>
      </c>
      <c r="C296" s="9">
        <v>2</v>
      </c>
      <c r="D296" s="11">
        <f t="shared" si="6"/>
        <v>7.4999999999999997E-2</v>
      </c>
    </row>
    <row r="297" spans="1:4">
      <c r="A297" s="6">
        <v>5459</v>
      </c>
      <c r="B297" s="5" t="s">
        <v>291</v>
      </c>
      <c r="C297" s="9">
        <v>2</v>
      </c>
      <c r="D297" s="11">
        <f t="shared" si="6"/>
        <v>7.4999999999999997E-2</v>
      </c>
    </row>
    <row r="298" spans="1:4">
      <c r="A298" s="6">
        <v>5461</v>
      </c>
      <c r="B298" s="5" t="s">
        <v>462</v>
      </c>
      <c r="C298" s="9">
        <v>2</v>
      </c>
      <c r="D298" s="11">
        <f t="shared" si="6"/>
        <v>7.4999999999999997E-2</v>
      </c>
    </row>
    <row r="299" spans="1:4">
      <c r="A299" s="6">
        <v>5468</v>
      </c>
      <c r="B299" s="5" t="s">
        <v>463</v>
      </c>
      <c r="C299" s="9">
        <v>2</v>
      </c>
      <c r="D299" s="11">
        <f t="shared" si="6"/>
        <v>7.4999999999999997E-2</v>
      </c>
    </row>
    <row r="300" spans="1:4">
      <c r="A300" s="6">
        <v>7002</v>
      </c>
      <c r="B300" s="5" t="s">
        <v>292</v>
      </c>
      <c r="C300" s="9">
        <v>3</v>
      </c>
      <c r="D300" s="11">
        <f t="shared" si="6"/>
        <v>0.12</v>
      </c>
    </row>
    <row r="301" spans="1:4">
      <c r="A301" s="6">
        <v>7021</v>
      </c>
      <c r="B301" s="5" t="s">
        <v>293</v>
      </c>
      <c r="C301" s="9">
        <v>3</v>
      </c>
      <c r="D301" s="11">
        <f t="shared" si="6"/>
        <v>0.12</v>
      </c>
    </row>
    <row r="302" spans="1:4">
      <c r="A302" s="6">
        <v>7032</v>
      </c>
      <c r="B302" s="5" t="s">
        <v>294</v>
      </c>
      <c r="C302" s="9">
        <v>3</v>
      </c>
      <c r="D302" s="11">
        <f t="shared" si="6"/>
        <v>0.12</v>
      </c>
    </row>
    <row r="303" spans="1:4">
      <c r="A303" s="6">
        <v>7033</v>
      </c>
      <c r="B303" s="5" t="s">
        <v>295</v>
      </c>
      <c r="C303" s="9">
        <v>3</v>
      </c>
      <c r="D303" s="11">
        <f t="shared" si="6"/>
        <v>0.12</v>
      </c>
    </row>
    <row r="304" spans="1:4">
      <c r="A304" s="6">
        <v>7039</v>
      </c>
      <c r="B304" s="5" t="s">
        <v>464</v>
      </c>
      <c r="C304" s="9">
        <v>3</v>
      </c>
      <c r="D304" s="11">
        <f t="shared" si="6"/>
        <v>0.12</v>
      </c>
    </row>
    <row r="305" spans="1:4">
      <c r="A305" s="6">
        <v>7040</v>
      </c>
      <c r="B305" s="5" t="s">
        <v>465</v>
      </c>
      <c r="C305" s="9">
        <v>3</v>
      </c>
      <c r="D305" s="11">
        <f t="shared" si="6"/>
        <v>0.12</v>
      </c>
    </row>
    <row r="306" spans="1:4">
      <c r="A306" s="6">
        <v>7041</v>
      </c>
      <c r="B306" s="5" t="s">
        <v>466</v>
      </c>
      <c r="C306" s="9">
        <v>3</v>
      </c>
      <c r="D306" s="11">
        <f t="shared" si="6"/>
        <v>0.12</v>
      </c>
    </row>
    <row r="307" spans="1:4">
      <c r="A307" s="6">
        <v>7043</v>
      </c>
      <c r="B307" s="5" t="s">
        <v>296</v>
      </c>
      <c r="C307" s="9">
        <v>3</v>
      </c>
      <c r="D307" s="11">
        <f t="shared" si="6"/>
        <v>0.12</v>
      </c>
    </row>
    <row r="308" spans="1:4">
      <c r="A308" s="6">
        <v>7044</v>
      </c>
      <c r="B308" s="5" t="s">
        <v>297</v>
      </c>
      <c r="C308" s="9">
        <v>3</v>
      </c>
      <c r="D308" s="11">
        <f t="shared" si="6"/>
        <v>0.12</v>
      </c>
    </row>
    <row r="309" spans="1:4">
      <c r="A309" s="6">
        <v>7045</v>
      </c>
      <c r="B309" s="5" t="s">
        <v>298</v>
      </c>
      <c r="C309" s="9">
        <v>3</v>
      </c>
      <c r="D309" s="11">
        <f t="shared" si="6"/>
        <v>0.12</v>
      </c>
    </row>
    <row r="310" spans="1:4">
      <c r="A310" s="6">
        <v>7051</v>
      </c>
      <c r="B310" s="5" t="s">
        <v>482</v>
      </c>
      <c r="C310" s="9">
        <v>3</v>
      </c>
      <c r="D310" s="11">
        <f t="shared" si="6"/>
        <v>0.12</v>
      </c>
    </row>
    <row r="311" spans="1:4">
      <c r="A311" s="6">
        <v>7052</v>
      </c>
      <c r="B311" s="5" t="s">
        <v>467</v>
      </c>
      <c r="C311" s="9">
        <v>3</v>
      </c>
      <c r="D311" s="11">
        <f t="shared" si="6"/>
        <v>0.12</v>
      </c>
    </row>
    <row r="312" spans="1:4">
      <c r="A312" s="6">
        <v>7056</v>
      </c>
      <c r="B312" s="5" t="s">
        <v>299</v>
      </c>
      <c r="C312" s="9">
        <v>3</v>
      </c>
      <c r="D312" s="11">
        <f t="shared" si="6"/>
        <v>0.12</v>
      </c>
    </row>
    <row r="313" spans="1:4">
      <c r="A313" s="6">
        <v>7058</v>
      </c>
      <c r="B313" s="5" t="s">
        <v>300</v>
      </c>
      <c r="C313" s="9">
        <v>3</v>
      </c>
      <c r="D313" s="11">
        <f t="shared" si="6"/>
        <v>0.12</v>
      </c>
    </row>
    <row r="314" spans="1:4">
      <c r="A314" s="6">
        <v>7062</v>
      </c>
      <c r="B314" s="5" t="s">
        <v>468</v>
      </c>
      <c r="C314" s="9">
        <v>3</v>
      </c>
      <c r="D314" s="11">
        <f t="shared" si="6"/>
        <v>0.12</v>
      </c>
    </row>
    <row r="315" spans="1:4">
      <c r="A315" s="6">
        <v>7063</v>
      </c>
      <c r="B315" s="5" t="s">
        <v>301</v>
      </c>
      <c r="C315" s="9">
        <v>3</v>
      </c>
      <c r="D315" s="11">
        <f t="shared" si="6"/>
        <v>0.12</v>
      </c>
    </row>
    <row r="316" spans="1:4">
      <c r="A316" s="6">
        <v>7067</v>
      </c>
      <c r="B316" s="5" t="s">
        <v>302</v>
      </c>
      <c r="C316" s="9">
        <v>3</v>
      </c>
      <c r="D316" s="11">
        <f t="shared" si="6"/>
        <v>0.12</v>
      </c>
    </row>
    <row r="317" spans="1:4">
      <c r="A317" s="6">
        <v>7069</v>
      </c>
      <c r="B317" s="5" t="s">
        <v>469</v>
      </c>
      <c r="C317" s="9">
        <v>3</v>
      </c>
      <c r="D317" s="11">
        <f t="shared" si="6"/>
        <v>0.12</v>
      </c>
    </row>
    <row r="318" spans="1:4">
      <c r="A318" s="6">
        <v>7070</v>
      </c>
      <c r="B318" s="5" t="s">
        <v>303</v>
      </c>
      <c r="C318" s="9">
        <v>3</v>
      </c>
      <c r="D318" s="11">
        <f t="shared" si="6"/>
        <v>0.12</v>
      </c>
    </row>
    <row r="319" spans="1:4">
      <c r="A319" s="6">
        <v>7072</v>
      </c>
      <c r="B319" s="5" t="s">
        <v>470</v>
      </c>
      <c r="C319" s="9">
        <v>3</v>
      </c>
      <c r="D319" s="11">
        <f t="shared" si="6"/>
        <v>0.12</v>
      </c>
    </row>
    <row r="320" spans="1:4">
      <c r="A320" s="6">
        <v>7073</v>
      </c>
      <c r="B320" s="5" t="s">
        <v>471</v>
      </c>
      <c r="C320" s="9">
        <v>3</v>
      </c>
      <c r="D320" s="11">
        <f t="shared" si="6"/>
        <v>0.12</v>
      </c>
    </row>
    <row r="321" spans="1:2">
      <c r="A321" s="6"/>
      <c r="B321" s="5"/>
    </row>
    <row r="322" spans="1:2">
      <c r="A322" s="6"/>
      <c r="B322" s="5"/>
    </row>
    <row r="323" spans="1:2">
      <c r="A323" s="6"/>
      <c r="B323" s="5"/>
    </row>
    <row r="324" spans="1:2">
      <c r="A324" s="6"/>
      <c r="B324" s="5"/>
    </row>
    <row r="325" spans="1:2">
      <c r="A325" s="6"/>
      <c r="B325" s="5"/>
    </row>
    <row r="326" spans="1:2">
      <c r="A326" s="6"/>
      <c r="B326" s="5"/>
    </row>
    <row r="327" spans="1:2">
      <c r="A327" s="6"/>
      <c r="B327" s="5"/>
    </row>
    <row r="328" spans="1:2">
      <c r="A328" s="6"/>
      <c r="B328" s="5"/>
    </row>
    <row r="329" spans="1:2">
      <c r="A329" s="6"/>
      <c r="B329" s="5"/>
    </row>
    <row r="330" spans="1:2">
      <c r="A330" s="6"/>
      <c r="B330" s="5"/>
    </row>
    <row r="331" spans="1:2">
      <c r="A331" s="6"/>
      <c r="B331" s="5"/>
    </row>
    <row r="332" spans="1:2">
      <c r="A332" s="6"/>
      <c r="B332" s="5"/>
    </row>
    <row r="333" spans="1:2">
      <c r="A333" s="6"/>
      <c r="B333" s="5"/>
    </row>
    <row r="334" spans="1:2">
      <c r="A334" s="6"/>
      <c r="B334" s="5"/>
    </row>
    <row r="335" spans="1:2">
      <c r="A335" s="6"/>
      <c r="B335" s="5"/>
    </row>
    <row r="336" spans="1:2">
      <c r="A336" s="6"/>
      <c r="B336" s="5"/>
    </row>
    <row r="337" spans="1:2">
      <c r="A337" s="6"/>
      <c r="B337" s="5"/>
    </row>
    <row r="338" spans="1:2">
      <c r="A338" s="6"/>
      <c r="B338" s="5"/>
    </row>
    <row r="339" spans="1:2">
      <c r="A339" s="6"/>
      <c r="B339" s="5"/>
    </row>
    <row r="340" spans="1:2">
      <c r="A340" s="6"/>
      <c r="B340" s="5"/>
    </row>
    <row r="341" spans="1:2">
      <c r="A341" s="6"/>
      <c r="B341" s="5"/>
    </row>
    <row r="342" spans="1:2">
      <c r="A342" s="6"/>
      <c r="B342" s="5"/>
    </row>
    <row r="343" spans="1:2">
      <c r="A343" s="6"/>
      <c r="B343" s="5"/>
    </row>
    <row r="344" spans="1:2">
      <c r="A344" s="6"/>
      <c r="B344" s="5"/>
    </row>
    <row r="345" spans="1:2">
      <c r="A345" s="6"/>
      <c r="B345" s="5"/>
    </row>
    <row r="346" spans="1:2">
      <c r="A346" s="6"/>
      <c r="B346" s="5"/>
    </row>
    <row r="347" spans="1:2">
      <c r="A347" s="6"/>
      <c r="B347" s="5"/>
    </row>
    <row r="348" spans="1:2">
      <c r="A348" s="6"/>
      <c r="B348" s="5"/>
    </row>
    <row r="349" spans="1:2">
      <c r="A349" s="6"/>
      <c r="B349" s="5"/>
    </row>
    <row r="350" spans="1:2">
      <c r="A350" s="6"/>
      <c r="B350" s="5"/>
    </row>
    <row r="351" spans="1:2">
      <c r="A351" s="6"/>
      <c r="B351" s="5"/>
    </row>
    <row r="352" spans="1:2">
      <c r="A352" s="6"/>
      <c r="B352" s="5"/>
    </row>
    <row r="353" spans="1:2">
      <c r="A353" s="6"/>
      <c r="B353" s="5"/>
    </row>
    <row r="354" spans="1:2">
      <c r="A354" s="6"/>
      <c r="B354" s="5"/>
    </row>
    <row r="355" spans="1:2">
      <c r="A355" s="6"/>
      <c r="B355" s="5"/>
    </row>
    <row r="356" spans="1:2">
      <c r="A356" s="6"/>
      <c r="B356" s="5"/>
    </row>
    <row r="357" spans="1:2">
      <c r="A357" s="6"/>
      <c r="B357" s="5"/>
    </row>
    <row r="358" spans="1:2">
      <c r="A358" s="6"/>
      <c r="B358" s="5"/>
    </row>
    <row r="359" spans="1:2">
      <c r="A359" s="6"/>
      <c r="B359" s="7"/>
    </row>
  </sheetData>
  <autoFilter ref="A1:E320" xr:uid="{00000000-0009-0000-0000-000002000000}"/>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6f7bad7-08c0-4d31-beb6-8de2bccf0d5e">
      <Terms xmlns="http://schemas.microsoft.com/office/infopath/2007/PartnerControls"/>
    </lcf76f155ced4ddcb4097134ff3c332f>
    <TaxCatchAll xmlns="62865ea8-f116-406c-9840-b9098c6aa2b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054A90CCB51694EB4D9AC1659E6AC48" ma:contentTypeVersion="17" ma:contentTypeDescription="Create a new document." ma:contentTypeScope="" ma:versionID="b0359aa1542eeef360a4b3bdfa0ac489">
  <xsd:schema xmlns:xsd="http://www.w3.org/2001/XMLSchema" xmlns:xs="http://www.w3.org/2001/XMLSchema" xmlns:p="http://schemas.microsoft.com/office/2006/metadata/properties" xmlns:ns2="76f7bad7-08c0-4d31-beb6-8de2bccf0d5e" xmlns:ns3="62865ea8-f116-406c-9840-b9098c6aa2bd" targetNamespace="http://schemas.microsoft.com/office/2006/metadata/properties" ma:root="true" ma:fieldsID="cb3d891e06b74334acb257b0cf2c5352" ns2:_="" ns3:_="">
    <xsd:import namespace="76f7bad7-08c0-4d31-beb6-8de2bccf0d5e"/>
    <xsd:import namespace="62865ea8-f116-406c-9840-b9098c6aa2bd"/>
    <xsd:element name="properties">
      <xsd:complexType>
        <xsd:sequence>
          <xsd:element name="documentManagement">
            <xsd:complexType>
              <xsd:all>
                <xsd:element ref="ns2:MediaServiceMetadata" minOccurs="0"/>
                <xsd:element ref="ns2:MediaServiceFastMetadata" minOccurs="0"/>
                <xsd:element ref="ns3:TaxCatchAll" minOccurs="0"/>
                <xsd:element ref="ns2:MediaServiceDateTaken" minOccurs="0"/>
                <xsd:element ref="ns2:MediaServiceOCR" minOccurs="0"/>
                <xsd:element ref="ns2:MediaServiceGenerationTime" minOccurs="0"/>
                <xsd:element ref="ns2:MediaServiceEventHashCode" minOccurs="0"/>
                <xsd:element ref="ns2:lcf76f155ced4ddcb4097134ff3c332f"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f7bad7-08c0-4d31-beb6-8de2bccf0d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2cddcab1-4fb3-4190-803e-fbe8b4ce9684" ma:termSetId="09814cd3-568e-fe90-9814-8d621ff8fb84" ma:anchorId="fba54fb3-c3e1-fe81-a776-ca4b69148c4d" ma:open="true" ma:isKeyword="false">
      <xsd:complexType>
        <xsd:sequence>
          <xsd:element ref="pc:Terms" minOccurs="0" maxOccurs="1"/>
        </xsd:sequence>
      </xsd:complex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2865ea8-f116-406c-9840-b9098c6aa2bd"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63829e7f-31d0-4ff4-9a33-a81f2fdf0037}" ma:internalName="TaxCatchAll" ma:showField="CatchAllData" ma:web="62865ea8-f116-406c-9840-b9098c6aa2bd">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8D719F8-4F79-4592-97DC-91C725AAE6DF}">
  <ds:schemaRefs>
    <ds:schemaRef ds:uri="575218f4-ddd6-4848-9fa5-8d5c8830f5e7"/>
    <ds:schemaRef ds:uri="http://purl.org/dc/terms/"/>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f16692db-484a-48be-b867-6594f0f177b9"/>
    <ds:schemaRef ds:uri="http://schemas.microsoft.com/office/2006/metadata/properties"/>
    <ds:schemaRef ds:uri="http://www.w3.org/XML/1998/namespace"/>
    <ds:schemaRef ds:uri="76f7bad7-08c0-4d31-beb6-8de2bccf0d5e"/>
    <ds:schemaRef ds:uri="62865ea8-f116-406c-9840-b9098c6aa2bd"/>
  </ds:schemaRefs>
</ds:datastoreItem>
</file>

<file path=customXml/itemProps2.xml><?xml version="1.0" encoding="utf-8"?>
<ds:datastoreItem xmlns:ds="http://schemas.openxmlformats.org/officeDocument/2006/customXml" ds:itemID="{0183CDB5-D962-449B-87C8-EB58B275323C}"/>
</file>

<file path=customXml/itemProps3.xml><?xml version="1.0" encoding="utf-8"?>
<ds:datastoreItem xmlns:ds="http://schemas.openxmlformats.org/officeDocument/2006/customXml" ds:itemID="{B25FC49F-C695-4E6A-B86B-E6A8011BA18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Guidance Notes</vt:lpstr>
      <vt:lpstr>3 Year Planning Template</vt:lpstr>
      <vt:lpstr>Sheet2</vt:lpstr>
    </vt:vector>
  </TitlesOfParts>
  <Company>Kent County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Walter, Steve - BSS FP</dc:creator>
  <cp:lastModifiedBy>Walkling, Suzanne - TEP</cp:lastModifiedBy>
  <cp:lastPrinted>2018-05-22T08:30:40Z</cp:lastPrinted>
  <dcterms:created xsi:type="dcterms:W3CDTF">2014-05-07T15:11:43Z</dcterms:created>
  <dcterms:modified xsi:type="dcterms:W3CDTF">2025-04-11T11:56:34Z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0x010100D054A90CCB51694EB4D9AC1659E6AC48</vt:lpwstr>
  </property>
  <property fmtid="{D5CDD505-2E9C-101B-9397-08002B2CF9AE}" pid="3" name="Order">
    <vt:r8>100</vt:r8>
  </property>
  <property fmtid="{D5CDD505-2E9C-101B-9397-08002B2CF9AE}" pid="4" name="xd_Signature">
    <vt:bool>false</vt:bool>
  </property>
  <property fmtid="{D5CDD505-2E9C-101B-9397-08002B2CF9AE}" pid="5" name="xd_ProgID">
    <vt:lpwstr/>
  </property>
  <property fmtid="{D5CDD505-2E9C-101B-9397-08002B2CF9AE}" pid="6" name="TemplateUrl">
    <vt:lpwstr/>
  </property>
  <property fmtid="{D5CDD505-2E9C-101B-9397-08002B2CF9AE}" pid="7" name="ComplianceAssetId">
    <vt:lpwstr/>
  </property>
  <property fmtid="{D5CDD505-2E9C-101B-9397-08002B2CF9AE}" pid="8" name="MediaServiceImageTags">
    <vt:lpwstr/>
  </property>
  <property fmtid="{D5CDD505-2E9C-101B-9397-08002B2CF9AE}" pid="9" name="_ExtendedDescription">
    <vt:lpwstr/>
  </property>
  <property fmtid="{D5CDD505-2E9C-101B-9397-08002B2CF9AE}" pid="10" name="TriggerFlowInfo">
    <vt:lpwstr/>
  </property>
</Properties>
</file>