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25" windowWidth="22995" windowHeight="9855" tabRatio="922" firstSheet="2" activeTab="11"/>
  </bookViews>
  <sheets>
    <sheet name="TW- Ton- Swanley" sheetId="33" r:id="rId1"/>
    <sheet name="1101 Brook Education Centre" sheetId="32" r:id="rId2"/>
    <sheet name="Dartford Gravesham Swanley" sheetId="21" r:id="rId3"/>
    <sheet name="Thanet and Dover" sheetId="19" r:id="rId4"/>
    <sheet name="Maidstone and Malling" sheetId="18" r:id="rId5"/>
    <sheet name="Swale" sheetId="23" r:id="rId6"/>
    <sheet name="Ashford" sheetId="15" r:id="rId7"/>
    <sheet name="Canterbury " sheetId="34" r:id="rId8"/>
    <sheet name="Shepway" sheetId="31" r:id="rId9"/>
    <sheet name="Warmstone" sheetId="35" r:id="rId10"/>
    <sheet name="Oakfields" sheetId="36" r:id="rId11"/>
    <sheet name="East Kent Health Needs" sheetId="37" r:id="rId12"/>
    <sheet name="West Kent Health Needs" sheetId="38" r:id="rId13"/>
  </sheets>
  <definedNames>
    <definedName name="_xlnm.Print_Area" localSheetId="1">'1101 Brook Education Centre'!$A$1:$H$45</definedName>
    <definedName name="_xlnm.Print_Area" localSheetId="6">Ashford!$A$1:$I$33</definedName>
    <definedName name="_xlnm.Print_Area" localSheetId="2">'Dartford Gravesham Swanley'!$A$1:$G$36</definedName>
    <definedName name="_xlnm.Print_Area" localSheetId="4">'Maidstone and Malling'!$A$1:$G$36</definedName>
    <definedName name="_xlnm.Print_Area" localSheetId="8">Shepway!$A$1:$M$56</definedName>
    <definedName name="_xlnm.Print_Area" localSheetId="5">Swale!$A$1:$G$35</definedName>
    <definedName name="_xlnm.Print_Area" localSheetId="3">'Thanet and Dover'!$A$1:$K$53</definedName>
    <definedName name="_xlnm.Print_Area" localSheetId="0">'TW- Ton- Swanley'!$A$1:$G$36</definedName>
  </definedNames>
  <calcPr calcId="145621"/>
</workbook>
</file>

<file path=xl/calcChain.xml><?xml version="1.0" encoding="utf-8"?>
<calcChain xmlns="http://schemas.openxmlformats.org/spreadsheetml/2006/main">
  <c r="E8" i="38" l="1"/>
  <c r="E8" i="37"/>
  <c r="E8" i="36"/>
  <c r="E13" i="35"/>
  <c r="E8" i="35"/>
  <c r="H34" i="32" l="1"/>
  <c r="H30" i="32"/>
  <c r="H28" i="32"/>
  <c r="J56" i="31"/>
  <c r="J39" i="31"/>
  <c r="H23" i="31"/>
  <c r="H25" i="31" s="1"/>
  <c r="K28" i="19"/>
  <c r="G1" i="21"/>
  <c r="A1" i="21"/>
  <c r="H26" i="32"/>
  <c r="H1" i="32" l="1"/>
  <c r="A1" i="32"/>
</calcChain>
</file>

<file path=xl/sharedStrings.xml><?xml version="1.0" encoding="utf-8"?>
<sst xmlns="http://schemas.openxmlformats.org/spreadsheetml/2006/main" count="392" uniqueCount="123">
  <si>
    <t xml:space="preserve">Pupil numbers – KS3 </t>
  </si>
  <si>
    <t>Pupil numbers –  KS4</t>
  </si>
  <si>
    <t>Dartford, Gravesham and Swanley collaboration</t>
  </si>
  <si>
    <t>Tunbridge Wells, Tonbridge and Sevenoaks collaboration</t>
  </si>
  <si>
    <t>Dover</t>
  </si>
  <si>
    <t>Thanet</t>
  </si>
  <si>
    <t>Thanet and Dover double district</t>
  </si>
  <si>
    <t>Maidstone and Malling collaboration</t>
  </si>
  <si>
    <t>Swale district</t>
  </si>
  <si>
    <t>Canterbury district</t>
  </si>
  <si>
    <t>Ashford district</t>
  </si>
  <si>
    <t>Shepway district</t>
  </si>
  <si>
    <t>Total Funding</t>
  </si>
  <si>
    <t xml:space="preserve">Viability Payment </t>
  </si>
  <si>
    <t>Total KS3 funding</t>
  </si>
  <si>
    <t>Viability Payment (£)</t>
  </si>
  <si>
    <t>Total KS4 funding</t>
  </si>
  <si>
    <t>KS3</t>
  </si>
  <si>
    <t>KS4</t>
  </si>
  <si>
    <t>Shepway</t>
  </si>
  <si>
    <t>District</t>
  </si>
  <si>
    <t>Total</t>
  </si>
  <si>
    <t>BROOK EDUCATION CENTRE</t>
  </si>
  <si>
    <t>THE CEDARS (PRU)</t>
  </si>
  <si>
    <t>CHALLENGER CENTRE</t>
  </si>
  <si>
    <t>GROSVENOR HOUSE PRU</t>
  </si>
  <si>
    <t>ASHFORD &amp; SHEPWAY ALTERNATIVE CURRICULUM PRU</t>
  </si>
  <si>
    <t>THANET &amp; DOVER ALTERNATIVE CURRICULUM PRU</t>
  </si>
  <si>
    <t>TUNBRIDGE WELLS, TONBRIDGE &amp; SEVENOAKS ALTERNATIVE CURRICULUM PRU</t>
  </si>
  <si>
    <t>WKLF STUDENT SUPPORT CENTRE</t>
  </si>
  <si>
    <t>NWKAPS - NORTH WEST KENT ALTERNATIVE PROVISION SERVICE#DA11 0AT</t>
  </si>
  <si>
    <t>London Fringe</t>
  </si>
  <si>
    <t>Community College Whitstable</t>
  </si>
  <si>
    <t>The North School, Ashford</t>
  </si>
  <si>
    <t>Simon Langton Girls' Grammar School</t>
  </si>
  <si>
    <t>Simon Langton Boys School</t>
  </si>
  <si>
    <t>The Archbishop's School</t>
  </si>
  <si>
    <t>St Anselm's Catholic School</t>
  </si>
  <si>
    <t>Chaucer Technology School</t>
  </si>
  <si>
    <t>Pent Valley Technology College</t>
  </si>
  <si>
    <t>The Harvey Grammar School</t>
  </si>
  <si>
    <t>The Towers School</t>
  </si>
  <si>
    <t>Homewood School &amp; Sixth Form Centre</t>
  </si>
  <si>
    <t>THE CANTERBURY HIGH SCHOOL</t>
  </si>
  <si>
    <t>The Folkestone School for Girls</t>
  </si>
  <si>
    <t>Barton Court Grammar School</t>
  </si>
  <si>
    <t>Herne Bay High School</t>
  </si>
  <si>
    <t>Brockhill Park Performing Arts College</t>
  </si>
  <si>
    <t>The Folkestone Academy</t>
  </si>
  <si>
    <t>The John Wallis Academy</t>
  </si>
  <si>
    <t>The Marsh Academy</t>
  </si>
  <si>
    <t>Spires Academy</t>
  </si>
  <si>
    <t>Alternative Provision Budget 2014-15 (April 14 to March 15)</t>
  </si>
  <si>
    <t xml:space="preserve">Number </t>
  </si>
  <si>
    <t xml:space="preserve">Rate </t>
  </si>
  <si>
    <t xml:space="preserve">Funding </t>
  </si>
  <si>
    <t>Total Funding KS3 and KS4</t>
  </si>
  <si>
    <t>Host Pupil Referrel Unit (PRU)</t>
  </si>
  <si>
    <t>DfE</t>
  </si>
  <si>
    <t xml:space="preserve">KS3  Funding </t>
  </si>
  <si>
    <t>KS4 Funding</t>
  </si>
  <si>
    <t>No of places</t>
  </si>
  <si>
    <t>Host Pupil Referrel Unit (PRU) (April 14 to August 2014)</t>
  </si>
  <si>
    <t>5/12</t>
  </si>
  <si>
    <t>April 2014 to August 2015 (Delegated)</t>
  </si>
  <si>
    <t>Schools</t>
  </si>
  <si>
    <t>LAC</t>
  </si>
  <si>
    <t>EAL</t>
  </si>
  <si>
    <t>IDAC</t>
  </si>
  <si>
    <t>Pupils</t>
  </si>
  <si>
    <t>Total KS3 and 4</t>
  </si>
  <si>
    <t>7/12</t>
  </si>
  <si>
    <t>September 2014 to March 2015 (Devolved)</t>
  </si>
  <si>
    <t>Administraton</t>
  </si>
  <si>
    <t>KS4 Funding (DfE 1129)</t>
  </si>
  <si>
    <t>KS3  Funding (DfE 1131)</t>
  </si>
  <si>
    <t>Administration</t>
  </si>
  <si>
    <t>KS3  Funding (Dover)</t>
  </si>
  <si>
    <t>KS3  Funding (Thanet)</t>
  </si>
  <si>
    <t>KS4 Funding (Dover)</t>
  </si>
  <si>
    <t>KS4 Funding (Thanet)</t>
  </si>
  <si>
    <t>12/12</t>
  </si>
  <si>
    <t>April 14  to March 2015 (Delegated)</t>
  </si>
  <si>
    <t>KS3 (Dover)</t>
  </si>
  <si>
    <t>KS3 (Shepway)</t>
  </si>
  <si>
    <t>The Brook Budget - April 2014 to August 2014</t>
  </si>
  <si>
    <t>Viability payment</t>
  </si>
  <si>
    <t>Income Deprivation Affecting Children’s Index (IDACI)</t>
  </si>
  <si>
    <t>Looked After Children (LAC)</t>
  </si>
  <si>
    <t>English as an Additional Language (EAL)</t>
  </si>
  <si>
    <t>DfE No.</t>
  </si>
  <si>
    <t>Funding rate per place</t>
  </si>
  <si>
    <t xml:space="preserve">Total funding </t>
  </si>
  <si>
    <t>Appendix 4</t>
  </si>
  <si>
    <t>Number</t>
  </si>
  <si>
    <t>Funding Rate 5/12</t>
  </si>
  <si>
    <t>Total Funding 5/12</t>
  </si>
  <si>
    <t>Sub Total - 12 months</t>
  </si>
  <si>
    <t>Administration - 5 months only</t>
  </si>
  <si>
    <t>Total KS3 funding - 12 months</t>
  </si>
  <si>
    <t>Sub Total - KS3 funding - 12 months</t>
  </si>
  <si>
    <t xml:space="preserve">KS3 Funding </t>
  </si>
  <si>
    <t>Total District Funding</t>
  </si>
  <si>
    <t>DfE No's</t>
  </si>
  <si>
    <t>Devolved allocations</t>
  </si>
  <si>
    <t>Administration - 5 months</t>
  </si>
  <si>
    <t>Total KS4 funding - 12 months</t>
  </si>
  <si>
    <t>Rates</t>
  </si>
  <si>
    <t>Brook Education Centre</t>
  </si>
  <si>
    <t>Total funding</t>
  </si>
  <si>
    <t>Sub Total - 5 months</t>
  </si>
  <si>
    <t xml:space="preserve">DfE Number </t>
  </si>
  <si>
    <t xml:space="preserve">Name </t>
  </si>
  <si>
    <t>EAST KENT HEALTH NEEDS EDUCATION SERVICE</t>
  </si>
  <si>
    <t>WEST KENT HEALTH NEEDS EDUCATION SERVICE</t>
  </si>
  <si>
    <t>OAKFIELDS EDUCATION UNIT</t>
  </si>
  <si>
    <t>Warmstone Alternative Curriculum PRU</t>
  </si>
  <si>
    <t>Formula Budget 2014-15</t>
  </si>
  <si>
    <t>Admin</t>
  </si>
  <si>
    <t xml:space="preserve">Total </t>
  </si>
  <si>
    <t>Place Plus</t>
  </si>
  <si>
    <t>Amount per place</t>
  </si>
  <si>
    <t>40 Places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</si>
</sst>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_-;\-* #,##0_-;_-* &quot;-&quot;??_-;_-@_-"/>
    <numFmt numFmtId="165" formatCode="&quot;£&quot;#,##0"/>
    <numFmt numFmtId="166" formatCode="&quot;£&quot;#,##0.00"/>
    <numFmt numFmtId="167" formatCode="#,##0;[Red]\(#,##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u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DashDot">
        <color auto="1"/>
      </bottom>
      <diagonal/>
    </border>
    <border>
      <left/>
      <right/>
      <top/>
      <bottom style="mediumDashDotDot">
        <color auto="1"/>
      </bottom>
      <diagonal/>
    </border>
    <border>
      <left/>
      <right/>
      <top/>
      <bottom style="mediumDashed">
        <color auto="1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6" fillId="0" borderId="0"/>
  </cellStyleXfs>
  <cellXfs count="92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Alignment="1"/>
    <xf numFmtId="167" fontId="3" fillId="0" borderId="0" xfId="0" applyNumberFormat="1" applyFont="1"/>
    <xf numFmtId="165" fontId="3" fillId="0" borderId="0" xfId="0" applyNumberFormat="1" applyFont="1"/>
    <xf numFmtId="165" fontId="3" fillId="0" borderId="2" xfId="0" applyNumberFormat="1" applyFont="1" applyBorder="1"/>
    <xf numFmtId="165" fontId="3" fillId="0" borderId="6" xfId="0" applyNumberFormat="1" applyFont="1" applyBorder="1"/>
    <xf numFmtId="165" fontId="3" fillId="0" borderId="5" xfId="0" applyNumberFormat="1" applyFont="1" applyBorder="1"/>
    <xf numFmtId="164" fontId="3" fillId="0" borderId="0" xfId="1" applyNumberFormat="1" applyFont="1"/>
    <xf numFmtId="165" fontId="3" fillId="0" borderId="0" xfId="0" applyNumberFormat="1" applyFont="1" applyBorder="1"/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7" fillId="0" borderId="0" xfId="0" applyFont="1"/>
    <xf numFmtId="165" fontId="4" fillId="0" borderId="5" xfId="0" applyNumberFormat="1" applyFont="1" applyBorder="1"/>
    <xf numFmtId="0" fontId="3" fillId="0" borderId="1" xfId="0" applyFont="1" applyBorder="1" applyAlignment="1">
      <alignment horizontal="right" vertical="top" wrapText="1"/>
    </xf>
    <xf numFmtId="0" fontId="3" fillId="0" borderId="5" xfId="0" applyFont="1" applyBorder="1"/>
    <xf numFmtId="0" fontId="3" fillId="0" borderId="7" xfId="0" applyFont="1" applyBorder="1"/>
    <xf numFmtId="0" fontId="4" fillId="0" borderId="0" xfId="0" applyFont="1" applyAlignment="1">
      <alignment horizontal="right"/>
    </xf>
    <xf numFmtId="0" fontId="8" fillId="0" borderId="0" xfId="0" applyFont="1"/>
    <xf numFmtId="0" fontId="8" fillId="0" borderId="0" xfId="0" applyFont="1" applyBorder="1"/>
    <xf numFmtId="0" fontId="3" fillId="0" borderId="0" xfId="0" applyFont="1" applyBorder="1"/>
    <xf numFmtId="167" fontId="3" fillId="0" borderId="0" xfId="0" applyNumberFormat="1" applyFont="1" applyBorder="1"/>
    <xf numFmtId="166" fontId="3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166" fontId="8" fillId="0" borderId="0" xfId="0" applyNumberFormat="1" applyFont="1"/>
    <xf numFmtId="0" fontId="8" fillId="0" borderId="7" xfId="0" applyFont="1" applyBorder="1"/>
    <xf numFmtId="165" fontId="3" fillId="2" borderId="0" xfId="0" applyNumberFormat="1" applyFont="1" applyFill="1"/>
    <xf numFmtId="0" fontId="3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center"/>
    </xf>
    <xf numFmtId="165" fontId="3" fillId="0" borderId="0" xfId="0" applyNumberFormat="1" applyFont="1" applyFill="1"/>
    <xf numFmtId="0" fontId="3" fillId="0" borderId="0" xfId="0" applyFont="1" applyAlignment="1">
      <alignment vertical="center"/>
    </xf>
    <xf numFmtId="166" fontId="3" fillId="0" borderId="0" xfId="0" applyNumberFormat="1" applyFont="1"/>
    <xf numFmtId="0" fontId="3" fillId="0" borderId="0" xfId="0" applyFont="1" applyAlignment="1">
      <alignment horizontal="left" vertical="top"/>
    </xf>
    <xf numFmtId="0" fontId="3" fillId="0" borderId="2" xfId="0" applyFont="1" applyBorder="1"/>
    <xf numFmtId="0" fontId="3" fillId="0" borderId="0" xfId="0" applyFont="1" applyAlignment="1">
      <alignment horizontal="right"/>
    </xf>
    <xf numFmtId="0" fontId="3" fillId="0" borderId="8" xfId="0" applyFont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/>
    <xf numFmtId="165" fontId="4" fillId="0" borderId="0" xfId="0" applyNumberFormat="1" applyFont="1" applyBorder="1"/>
    <xf numFmtId="0" fontId="3" fillId="0" borderId="1" xfId="0" applyFont="1" applyBorder="1" applyAlignment="1">
      <alignment horizontal="center" vertical="center" wrapText="1"/>
    </xf>
    <xf numFmtId="165" fontId="3" fillId="0" borderId="5" xfId="0" applyNumberFormat="1" applyFont="1" applyFill="1" applyBorder="1"/>
    <xf numFmtId="0" fontId="3" fillId="0" borderId="0" xfId="0" applyFont="1" applyFill="1"/>
    <xf numFmtId="0" fontId="3" fillId="0" borderId="0" xfId="0" applyNumberFormat="1" applyFont="1"/>
    <xf numFmtId="167" fontId="3" fillId="0" borderId="5" xfId="0" applyNumberFormat="1" applyFont="1" applyBorder="1"/>
    <xf numFmtId="1" fontId="3" fillId="0" borderId="0" xfId="0" applyNumberFormat="1" applyFont="1"/>
    <xf numFmtId="164" fontId="3" fillId="0" borderId="0" xfId="1" applyNumberFormat="1" applyFont="1" applyBorder="1"/>
    <xf numFmtId="164" fontId="3" fillId="0" borderId="0" xfId="0" applyNumberFormat="1" applyFont="1" applyBorder="1"/>
    <xf numFmtId="164" fontId="4" fillId="0" borderId="0" xfId="0" applyNumberFormat="1" applyFont="1" applyBorder="1"/>
    <xf numFmtId="1" fontId="3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164" fontId="3" fillId="0" borderId="2" xfId="0" applyNumberFormat="1" applyFont="1" applyBorder="1"/>
    <xf numFmtId="165" fontId="3" fillId="0" borderId="7" xfId="0" applyNumberFormat="1" applyFont="1" applyBorder="1"/>
    <xf numFmtId="0" fontId="3" fillId="0" borderId="1" xfId="0" applyFont="1" applyBorder="1" applyAlignment="1">
      <alignment horizontal="center"/>
    </xf>
    <xf numFmtId="165" fontId="3" fillId="2" borderId="2" xfId="0" applyNumberFormat="1" applyFont="1" applyFill="1" applyBorder="1"/>
    <xf numFmtId="0" fontId="3" fillId="0" borderId="9" xfId="0" applyFont="1" applyBorder="1"/>
    <xf numFmtId="0" fontId="3" fillId="0" borderId="1" xfId="0" quotePrefix="1" applyFont="1" applyBorder="1" applyAlignment="1">
      <alignment horizontal="right" vertical="center" wrapText="1"/>
    </xf>
    <xf numFmtId="0" fontId="9" fillId="0" borderId="0" xfId="0" applyFont="1"/>
    <xf numFmtId="0" fontId="10" fillId="0" borderId="0" xfId="0" applyFont="1"/>
    <xf numFmtId="164" fontId="10" fillId="0" borderId="0" xfId="1" applyNumberFormat="1" applyFont="1"/>
    <xf numFmtId="164" fontId="11" fillId="0" borderId="2" xfId="1" applyNumberFormat="1" applyFont="1" applyBorder="1"/>
    <xf numFmtId="0" fontId="11" fillId="0" borderId="0" xfId="0" applyFont="1"/>
    <xf numFmtId="164" fontId="11" fillId="0" borderId="0" xfId="1" applyNumberFormat="1" applyFont="1"/>
    <xf numFmtId="0" fontId="3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9">
    <cellStyle name="%" xfId="4"/>
    <cellStyle name="Comma" xfId="1" builtinId="3"/>
    <cellStyle name="Normal" xfId="0" builtinId="0"/>
    <cellStyle name="Normal 2" xfId="2"/>
    <cellStyle name="Normal 2 2" xfId="3"/>
    <cellStyle name="Normal 3" xfId="8"/>
    <cellStyle name="Normal 4" xfId="6"/>
    <cellStyle name="Percent 2 2" xfId="5"/>
    <cellStyle name="Percent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26</xdr:row>
      <xdr:rowOff>57150</xdr:rowOff>
    </xdr:from>
    <xdr:to>
      <xdr:col>9</xdr:col>
      <xdr:colOff>819150</xdr:colOff>
      <xdr:row>27</xdr:row>
      <xdr:rowOff>76200</xdr:rowOff>
    </xdr:to>
    <xdr:cxnSp macro="">
      <xdr:nvCxnSpPr>
        <xdr:cNvPr id="3" name="Straight Arrow Connector 2"/>
        <xdr:cNvCxnSpPr/>
      </xdr:nvCxnSpPr>
      <xdr:spPr>
        <a:xfrm>
          <a:off x="6505575" y="5038725"/>
          <a:ext cx="1781175" cy="21907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390525</xdr:colOff>
      <xdr:row>26</xdr:row>
      <xdr:rowOff>47625</xdr:rowOff>
    </xdr:from>
    <xdr:to>
      <xdr:col>10</xdr:col>
      <xdr:colOff>438151</xdr:colOff>
      <xdr:row>26</xdr:row>
      <xdr:rowOff>190500</xdr:rowOff>
    </xdr:to>
    <xdr:cxnSp macro="">
      <xdr:nvCxnSpPr>
        <xdr:cNvPr id="4" name="Straight Arrow Connector 3"/>
        <xdr:cNvCxnSpPr/>
      </xdr:nvCxnSpPr>
      <xdr:spPr>
        <a:xfrm flipH="1">
          <a:off x="8743950" y="5029200"/>
          <a:ext cx="47626" cy="14287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opLeftCell="A17" workbookViewId="0">
      <selection activeCell="C32" sqref="C32"/>
    </sheetView>
  </sheetViews>
  <sheetFormatPr defaultRowHeight="15" x14ac:dyDescent="0.2"/>
  <cols>
    <col min="1" max="1" width="11.7109375" style="1" customWidth="1"/>
    <col min="2" max="2" width="12.5703125" style="1" customWidth="1"/>
    <col min="3" max="3" width="14.5703125" style="1" customWidth="1"/>
    <col min="4" max="4" width="17.85546875" style="1" customWidth="1"/>
    <col min="5" max="6" width="11.42578125" style="1" bestFit="1" customWidth="1"/>
    <col min="7" max="7" width="19.42578125" style="1" customWidth="1"/>
    <col min="8" max="11" width="9.140625" style="1"/>
    <col min="12" max="12" width="13.42578125" style="1" bestFit="1" customWidth="1"/>
    <col min="13" max="16384" width="9.140625" style="1"/>
  </cols>
  <sheetData>
    <row r="1" spans="1:10" ht="15.75" x14ac:dyDescent="0.25">
      <c r="A1" s="18" t="s">
        <v>52</v>
      </c>
      <c r="B1" s="18"/>
      <c r="C1" s="18"/>
      <c r="D1" s="18"/>
      <c r="G1" s="23" t="s">
        <v>93</v>
      </c>
    </row>
    <row r="3" spans="1:10" ht="26.25" customHeight="1" x14ac:dyDescent="0.2">
      <c r="A3" s="14" t="s">
        <v>20</v>
      </c>
      <c r="B3" s="74" t="s">
        <v>3</v>
      </c>
      <c r="C3" s="75"/>
      <c r="D3" s="75"/>
      <c r="E3" s="75"/>
      <c r="F3" s="75"/>
      <c r="G3" s="76"/>
    </row>
    <row r="5" spans="1:10" x14ac:dyDescent="0.2">
      <c r="E5" s="15" t="s">
        <v>53</v>
      </c>
      <c r="F5" s="15" t="s">
        <v>54</v>
      </c>
      <c r="G5" s="15" t="s">
        <v>55</v>
      </c>
    </row>
    <row r="6" spans="1:10" x14ac:dyDescent="0.2">
      <c r="E6" s="16"/>
      <c r="F6" s="16"/>
      <c r="G6" s="16"/>
      <c r="J6" s="17"/>
    </row>
    <row r="7" spans="1:10" x14ac:dyDescent="0.2">
      <c r="A7" s="1" t="s">
        <v>0</v>
      </c>
      <c r="E7" s="5">
        <v>7861</v>
      </c>
      <c r="F7" s="6">
        <v>71.580296999387627</v>
      </c>
      <c r="G7" s="6">
        <v>562692.71471218613</v>
      </c>
    </row>
    <row r="8" spans="1:10" x14ac:dyDescent="0.2">
      <c r="A8" s="1" t="s">
        <v>87</v>
      </c>
      <c r="E8" s="5">
        <v>265.26787098533003</v>
      </c>
      <c r="F8" s="6">
        <v>499.47601509401687</v>
      </c>
      <c r="G8" s="6">
        <v>132494.93913222643</v>
      </c>
    </row>
    <row r="9" spans="1:10" x14ac:dyDescent="0.2">
      <c r="A9" s="1" t="s">
        <v>88</v>
      </c>
      <c r="E9" s="5">
        <v>22.181612886713665</v>
      </c>
      <c r="F9" s="6">
        <v>1000.7668706216061</v>
      </c>
      <c r="G9" s="6">
        <v>22198.623313976324</v>
      </c>
    </row>
    <row r="10" spans="1:10" x14ac:dyDescent="0.2">
      <c r="A10" s="1" t="s">
        <v>89</v>
      </c>
      <c r="E10" s="5">
        <v>70.527982922686647</v>
      </c>
      <c r="F10" s="6">
        <v>425.83300463139528</v>
      </c>
      <c r="G10" s="6">
        <v>30033.142878559389</v>
      </c>
    </row>
    <row r="11" spans="1:10" x14ac:dyDescent="0.2">
      <c r="A11" s="1" t="s">
        <v>13</v>
      </c>
      <c r="E11" s="5"/>
      <c r="G11" s="1">
        <v>0</v>
      </c>
    </row>
    <row r="12" spans="1:10" x14ac:dyDescent="0.2">
      <c r="A12" s="1" t="s">
        <v>31</v>
      </c>
      <c r="E12" s="5"/>
      <c r="G12" s="6">
        <v>1050.6247633589194</v>
      </c>
    </row>
    <row r="13" spans="1:10" x14ac:dyDescent="0.2">
      <c r="A13" s="1" t="s">
        <v>14</v>
      </c>
      <c r="E13" s="5"/>
      <c r="G13" s="7">
        <v>748470.04480030725</v>
      </c>
    </row>
    <row r="14" spans="1:10" x14ac:dyDescent="0.2">
      <c r="E14" s="5"/>
      <c r="G14" s="11"/>
    </row>
    <row r="15" spans="1:10" x14ac:dyDescent="0.2">
      <c r="A15" s="1" t="s">
        <v>1</v>
      </c>
      <c r="E15" s="5">
        <v>5537</v>
      </c>
      <c r="F15" s="6">
        <v>71.580296999387627</v>
      </c>
      <c r="G15" s="6">
        <v>396340.10448560928</v>
      </c>
    </row>
    <row r="16" spans="1:10" x14ac:dyDescent="0.2">
      <c r="A16" s="1" t="s">
        <v>87</v>
      </c>
      <c r="E16" s="5">
        <v>183.40115315720072</v>
      </c>
      <c r="F16" s="6">
        <v>499.47601509401687</v>
      </c>
      <c r="G16" s="6">
        <v>91604.477142606091</v>
      </c>
    </row>
    <row r="17" spans="1:12" x14ac:dyDescent="0.2">
      <c r="A17" s="1" t="s">
        <v>88</v>
      </c>
      <c r="E17" s="5">
        <v>14.699327196290307</v>
      </c>
      <c r="F17" s="6">
        <v>1000.7668706216061</v>
      </c>
      <c r="G17" s="6">
        <v>14710.599678474518</v>
      </c>
    </row>
    <row r="18" spans="1:12" x14ac:dyDescent="0.2">
      <c r="A18" s="1" t="s">
        <v>89</v>
      </c>
      <c r="E18" s="5">
        <v>51.627743912220112</v>
      </c>
      <c r="F18" s="6">
        <v>425.83300463139528</v>
      </c>
      <c r="G18" s="6">
        <v>21984.797312480918</v>
      </c>
    </row>
    <row r="19" spans="1:12" x14ac:dyDescent="0.2">
      <c r="A19" s="1" t="s">
        <v>15</v>
      </c>
      <c r="G19" s="1">
        <v>0</v>
      </c>
    </row>
    <row r="20" spans="1:12" x14ac:dyDescent="0.2">
      <c r="A20" s="1" t="s">
        <v>31</v>
      </c>
      <c r="G20" s="6">
        <v>649.11211494149791</v>
      </c>
    </row>
    <row r="21" spans="1:12" x14ac:dyDescent="0.2">
      <c r="A21" s="1" t="s">
        <v>16</v>
      </c>
      <c r="G21" s="7">
        <v>525289.09073411231</v>
      </c>
    </row>
    <row r="22" spans="1:12" x14ac:dyDescent="0.2">
      <c r="G22" s="8"/>
    </row>
    <row r="23" spans="1:12" x14ac:dyDescent="0.2">
      <c r="A23" s="1" t="s">
        <v>73</v>
      </c>
      <c r="G23" s="11">
        <v>28000</v>
      </c>
    </row>
    <row r="24" spans="1:12" x14ac:dyDescent="0.2">
      <c r="G24" s="11"/>
    </row>
    <row r="25" spans="1:12" ht="16.5" thickBot="1" x14ac:dyDescent="0.3">
      <c r="A25" s="2" t="s">
        <v>56</v>
      </c>
      <c r="B25" s="2"/>
      <c r="C25" s="2"/>
      <c r="D25" s="2"/>
      <c r="E25" s="2"/>
      <c r="F25" s="2"/>
      <c r="G25" s="19">
        <v>1301759.1355344197</v>
      </c>
      <c r="L25" s="10"/>
    </row>
    <row r="26" spans="1:12" ht="15.75" thickTop="1" x14ac:dyDescent="0.2"/>
    <row r="27" spans="1:12" ht="15.75" thickBot="1" x14ac:dyDescent="0.25">
      <c r="A27" s="22"/>
      <c r="B27" s="22"/>
      <c r="C27" s="22"/>
      <c r="D27" s="22"/>
      <c r="E27" s="22"/>
      <c r="F27" s="22"/>
      <c r="G27" s="22"/>
    </row>
    <row r="29" spans="1:12" ht="24" customHeight="1" x14ac:dyDescent="0.2">
      <c r="A29" s="12" t="s">
        <v>90</v>
      </c>
      <c r="B29" s="12">
        <v>1131</v>
      </c>
      <c r="C29" s="73" t="s">
        <v>29</v>
      </c>
      <c r="D29" s="73"/>
      <c r="E29" s="73"/>
      <c r="F29" s="73"/>
      <c r="G29" s="73"/>
    </row>
    <row r="30" spans="1:12" ht="46.5" customHeight="1" x14ac:dyDescent="0.2">
      <c r="A30" s="13" t="s">
        <v>90</v>
      </c>
      <c r="B30" s="12">
        <v>1129</v>
      </c>
      <c r="C30" s="73" t="s">
        <v>28</v>
      </c>
      <c r="D30" s="73"/>
      <c r="E30" s="73"/>
      <c r="F30" s="73"/>
      <c r="G30" s="73"/>
      <c r="I30" s="3"/>
    </row>
    <row r="32" spans="1:12" ht="54.75" customHeight="1" x14ac:dyDescent="0.2">
      <c r="E32" s="20" t="s">
        <v>61</v>
      </c>
      <c r="F32" s="20" t="s">
        <v>91</v>
      </c>
      <c r="G32" s="20" t="s">
        <v>92</v>
      </c>
    </row>
    <row r="33" spans="1:7" x14ac:dyDescent="0.2">
      <c r="A33" s="1" t="s">
        <v>75</v>
      </c>
      <c r="E33" s="1">
        <v>24</v>
      </c>
      <c r="F33" s="6">
        <v>31871.793605228537</v>
      </c>
      <c r="G33" s="11">
        <v>764923.04652548488</v>
      </c>
    </row>
    <row r="34" spans="1:7" x14ac:dyDescent="0.2">
      <c r="A34" s="1" t="s">
        <v>74</v>
      </c>
      <c r="E34" s="1">
        <v>60</v>
      </c>
      <c r="F34" s="6">
        <v>8947.2681501489114</v>
      </c>
      <c r="G34" s="11">
        <v>536836.08900893468</v>
      </c>
    </row>
    <row r="36" spans="1:7" ht="16.5" thickBot="1" x14ac:dyDescent="0.3">
      <c r="A36" s="1" t="s">
        <v>12</v>
      </c>
      <c r="E36" s="21">
        <v>84</v>
      </c>
      <c r="F36" s="11"/>
      <c r="G36" s="19">
        <v>1301759.1355344197</v>
      </c>
    </row>
    <row r="37" spans="1:7" ht="15.75" thickTop="1" x14ac:dyDescent="0.2"/>
  </sheetData>
  <mergeCells count="3">
    <mergeCell ref="C29:G29"/>
    <mergeCell ref="C30:G30"/>
    <mergeCell ref="B3:G3"/>
  </mergeCells>
  <pageMargins left="0" right="0" top="0.74803149606299213" bottom="0.74803149606299213" header="0.31496062992125984" footer="0.31496062992125984"/>
  <pageSetup paperSize="9" orientation="portrait" r:id="rId1"/>
  <headerFooter>
    <oddFooter>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G11" sqref="G11"/>
    </sheetView>
  </sheetViews>
  <sheetFormatPr defaultRowHeight="18.75" x14ac:dyDescent="0.3"/>
  <cols>
    <col min="1" max="1" width="29.28515625" style="68" bestFit="1" customWidth="1"/>
    <col min="2" max="2" width="9.28515625" style="68" bestFit="1" customWidth="1"/>
    <col min="3" max="4" width="9.140625" style="68"/>
    <col min="5" max="5" width="14.5703125" style="68" bestFit="1" customWidth="1"/>
    <col min="6" max="16384" width="9.140625" style="68"/>
  </cols>
  <sheetData>
    <row r="1" spans="1:5" x14ac:dyDescent="0.3">
      <c r="A1" s="68" t="s">
        <v>111</v>
      </c>
      <c r="B1" s="68">
        <v>1121</v>
      </c>
    </row>
    <row r="3" spans="1:5" x14ac:dyDescent="0.3">
      <c r="A3" s="68" t="s">
        <v>112</v>
      </c>
      <c r="B3" s="68" t="s">
        <v>116</v>
      </c>
    </row>
    <row r="5" spans="1:5" x14ac:dyDescent="0.3">
      <c r="A5" s="68" t="s">
        <v>117</v>
      </c>
      <c r="E5" s="69">
        <v>1407000</v>
      </c>
    </row>
    <row r="6" spans="1:5" x14ac:dyDescent="0.3">
      <c r="A6" s="68" t="s">
        <v>118</v>
      </c>
      <c r="E6" s="69">
        <v>30000</v>
      </c>
    </row>
    <row r="7" spans="1:5" x14ac:dyDescent="0.3">
      <c r="E7" s="69"/>
    </row>
    <row r="8" spans="1:5" x14ac:dyDescent="0.3">
      <c r="A8" s="68" t="s">
        <v>119</v>
      </c>
      <c r="E8" s="70">
        <f>SUM(E5:E6)</f>
        <v>1437000</v>
      </c>
    </row>
    <row r="11" spans="1:5" x14ac:dyDescent="0.3">
      <c r="A11" s="71" t="s">
        <v>120</v>
      </c>
    </row>
    <row r="13" spans="1:5" x14ac:dyDescent="0.3">
      <c r="A13" s="68" t="s">
        <v>121</v>
      </c>
      <c r="C13" s="68" t="s">
        <v>122</v>
      </c>
      <c r="E13" s="72">
        <f>E8/40</f>
        <v>35925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8" sqref="A1:E8"/>
    </sheetView>
  </sheetViews>
  <sheetFormatPr defaultRowHeight="15" x14ac:dyDescent="0.25"/>
  <cols>
    <col min="1" max="1" width="29.28515625" bestFit="1" customWidth="1"/>
    <col min="5" max="5" width="14.5703125" bestFit="1" customWidth="1"/>
  </cols>
  <sheetData>
    <row r="1" spans="1:5" ht="18.75" x14ac:dyDescent="0.3">
      <c r="A1" s="68" t="s">
        <v>111</v>
      </c>
      <c r="B1" s="67">
        <v>1123</v>
      </c>
      <c r="C1" s="68"/>
      <c r="D1" s="68"/>
      <c r="E1" s="68"/>
    </row>
    <row r="2" spans="1:5" ht="18.75" x14ac:dyDescent="0.3">
      <c r="A2" s="68"/>
      <c r="B2" s="68"/>
      <c r="C2" s="68"/>
      <c r="D2" s="68"/>
      <c r="E2" s="68"/>
    </row>
    <row r="3" spans="1:5" ht="18.75" x14ac:dyDescent="0.3">
      <c r="A3" s="68" t="s">
        <v>112</v>
      </c>
      <c r="B3" s="67" t="s">
        <v>115</v>
      </c>
      <c r="C3" s="68"/>
      <c r="D3" s="68"/>
      <c r="E3" s="68"/>
    </row>
    <row r="4" spans="1:5" ht="18.75" x14ac:dyDescent="0.3">
      <c r="A4" s="68"/>
      <c r="B4" s="68"/>
      <c r="C4" s="68"/>
      <c r="D4" s="68"/>
      <c r="E4" s="68"/>
    </row>
    <row r="5" spans="1:5" ht="18.75" x14ac:dyDescent="0.3">
      <c r="A5" s="68" t="s">
        <v>117</v>
      </c>
      <c r="B5" s="68"/>
      <c r="C5" s="68"/>
      <c r="D5" s="68"/>
      <c r="E5" s="69">
        <v>231900</v>
      </c>
    </row>
    <row r="6" spans="1:5" ht="18.75" x14ac:dyDescent="0.3">
      <c r="A6" s="68" t="s">
        <v>118</v>
      </c>
      <c r="B6" s="68"/>
      <c r="C6" s="68"/>
      <c r="D6" s="68"/>
      <c r="E6" s="69">
        <v>22000</v>
      </c>
    </row>
    <row r="7" spans="1:5" ht="18.75" x14ac:dyDescent="0.3">
      <c r="A7" s="68"/>
      <c r="B7" s="68"/>
      <c r="C7" s="68"/>
      <c r="D7" s="68"/>
      <c r="E7" s="69"/>
    </row>
    <row r="8" spans="1:5" ht="18.75" x14ac:dyDescent="0.3">
      <c r="A8" s="68" t="s">
        <v>119</v>
      </c>
      <c r="B8" s="68"/>
      <c r="C8" s="68"/>
      <c r="D8" s="68"/>
      <c r="E8" s="70">
        <f>SUM(E5:E6)</f>
        <v>253900</v>
      </c>
    </row>
    <row r="9" spans="1:5" ht="18.75" x14ac:dyDescent="0.3">
      <c r="A9" s="68"/>
      <c r="B9" s="68"/>
      <c r="C9" s="68"/>
      <c r="D9" s="68"/>
      <c r="E9" s="68"/>
    </row>
    <row r="10" spans="1:5" ht="18.75" x14ac:dyDescent="0.3">
      <c r="A10" s="68"/>
      <c r="B10" s="68"/>
      <c r="C10" s="68"/>
      <c r="D10" s="68"/>
      <c r="E10" s="68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C16" sqref="C16"/>
    </sheetView>
  </sheetViews>
  <sheetFormatPr defaultRowHeight="15" x14ac:dyDescent="0.25"/>
  <cols>
    <col min="1" max="1" width="29.28515625" bestFit="1" customWidth="1"/>
    <col min="5" max="5" width="12.28515625" bestFit="1" customWidth="1"/>
  </cols>
  <sheetData>
    <row r="1" spans="1:5" ht="18.75" x14ac:dyDescent="0.3">
      <c r="A1" s="68" t="s">
        <v>111</v>
      </c>
      <c r="B1" s="67">
        <v>1120</v>
      </c>
      <c r="C1" s="68"/>
      <c r="D1" s="68"/>
      <c r="E1" s="68"/>
    </row>
    <row r="2" spans="1:5" ht="18.75" x14ac:dyDescent="0.3">
      <c r="A2" s="68"/>
      <c r="B2" s="68"/>
      <c r="C2" s="68"/>
      <c r="D2" s="68"/>
      <c r="E2" s="68"/>
    </row>
    <row r="3" spans="1:5" ht="18.75" x14ac:dyDescent="0.3">
      <c r="A3" s="68" t="s">
        <v>112</v>
      </c>
      <c r="B3" s="67" t="s">
        <v>113</v>
      </c>
      <c r="C3" s="68"/>
      <c r="D3" s="68"/>
      <c r="E3" s="68"/>
    </row>
    <row r="4" spans="1:5" ht="18.75" x14ac:dyDescent="0.3">
      <c r="A4" s="68"/>
      <c r="B4" s="68"/>
      <c r="C4" s="68"/>
      <c r="D4" s="68"/>
      <c r="E4" s="68"/>
    </row>
    <row r="5" spans="1:5" ht="18.75" x14ac:dyDescent="0.3">
      <c r="A5" s="68" t="s">
        <v>117</v>
      </c>
      <c r="B5" s="68"/>
      <c r="C5" s="68"/>
      <c r="D5" s="68"/>
      <c r="E5" s="69">
        <v>757400</v>
      </c>
    </row>
    <row r="6" spans="1:5" ht="18.75" x14ac:dyDescent="0.3">
      <c r="A6" s="68" t="s">
        <v>118</v>
      </c>
      <c r="B6" s="68"/>
      <c r="C6" s="68"/>
      <c r="D6" s="68"/>
      <c r="E6" s="69">
        <v>25000</v>
      </c>
    </row>
    <row r="7" spans="1:5" ht="18.75" x14ac:dyDescent="0.3">
      <c r="A7" s="68"/>
      <c r="B7" s="68"/>
      <c r="C7" s="68"/>
      <c r="D7" s="68"/>
      <c r="E7" s="69"/>
    </row>
    <row r="8" spans="1:5" ht="18.75" x14ac:dyDescent="0.3">
      <c r="A8" s="68" t="s">
        <v>119</v>
      </c>
      <c r="B8" s="68"/>
      <c r="C8" s="68"/>
      <c r="D8" s="68"/>
      <c r="E8" s="70">
        <f>SUM(E5:E6)</f>
        <v>782400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G7" sqref="G7"/>
    </sheetView>
  </sheetViews>
  <sheetFormatPr defaultRowHeight="15" x14ac:dyDescent="0.25"/>
  <cols>
    <col min="5" max="5" width="14.5703125" bestFit="1" customWidth="1"/>
  </cols>
  <sheetData>
    <row r="1" spans="1:5" ht="18.75" x14ac:dyDescent="0.3">
      <c r="A1" s="68" t="s">
        <v>111</v>
      </c>
      <c r="B1" s="67">
        <v>1119</v>
      </c>
      <c r="C1" s="68"/>
      <c r="D1" s="68"/>
      <c r="E1" s="68"/>
    </row>
    <row r="2" spans="1:5" ht="18.75" x14ac:dyDescent="0.3">
      <c r="A2" s="68"/>
      <c r="B2" s="68"/>
      <c r="C2" s="68"/>
      <c r="D2" s="68"/>
      <c r="E2" s="68"/>
    </row>
    <row r="3" spans="1:5" ht="18.75" x14ac:dyDescent="0.3">
      <c r="A3" s="68" t="s">
        <v>112</v>
      </c>
      <c r="B3" s="67" t="s">
        <v>114</v>
      </c>
      <c r="C3" s="68"/>
      <c r="D3" s="68"/>
      <c r="E3" s="68"/>
    </row>
    <row r="4" spans="1:5" ht="18.75" x14ac:dyDescent="0.3">
      <c r="A4" s="68"/>
      <c r="B4" s="68"/>
      <c r="C4" s="68"/>
      <c r="D4" s="68"/>
      <c r="E4" s="68"/>
    </row>
    <row r="5" spans="1:5" ht="18.75" x14ac:dyDescent="0.3">
      <c r="A5" s="68" t="s">
        <v>117</v>
      </c>
      <c r="B5" s="68"/>
      <c r="C5" s="68"/>
      <c r="D5" s="68"/>
      <c r="E5" s="69">
        <v>1410700</v>
      </c>
    </row>
    <row r="6" spans="1:5" ht="18.75" x14ac:dyDescent="0.3">
      <c r="A6" s="68" t="s">
        <v>118</v>
      </c>
      <c r="B6" s="68"/>
      <c r="C6" s="68"/>
      <c r="D6" s="68"/>
      <c r="E6" s="69">
        <v>27000</v>
      </c>
    </row>
    <row r="7" spans="1:5" ht="18.75" x14ac:dyDescent="0.3">
      <c r="A7" s="68"/>
      <c r="B7" s="68"/>
      <c r="C7" s="68"/>
      <c r="D7" s="68"/>
      <c r="E7" s="69"/>
    </row>
    <row r="8" spans="1:5" ht="18.75" x14ac:dyDescent="0.3">
      <c r="A8" s="68" t="s">
        <v>119</v>
      </c>
      <c r="B8" s="68"/>
      <c r="C8" s="68"/>
      <c r="D8" s="68"/>
      <c r="E8" s="70">
        <f>SUM(E5:E6)</f>
        <v>1437700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6"/>
  <sheetViews>
    <sheetView topLeftCell="A21" zoomScaleNormal="100" zoomScaleSheetLayoutView="100" workbookViewId="0">
      <selection activeCell="J33" sqref="J33"/>
    </sheetView>
  </sheetViews>
  <sheetFormatPr defaultRowHeight="15.75" x14ac:dyDescent="0.25"/>
  <cols>
    <col min="1" max="1" width="12.140625" style="24" customWidth="1"/>
    <col min="2" max="2" width="16.140625" style="24" customWidth="1"/>
    <col min="3" max="5" width="10.85546875" style="24" customWidth="1"/>
    <col min="6" max="8" width="14.140625" style="24" customWidth="1"/>
    <col min="9" max="9" width="2.28515625" style="24" customWidth="1"/>
    <col min="10" max="10" width="15.28515625" style="24" customWidth="1"/>
    <col min="11" max="11" width="12" style="24" bestFit="1" customWidth="1"/>
    <col min="12" max="12" width="12.28515625" style="24" bestFit="1" customWidth="1"/>
    <col min="13" max="13" width="9.5703125" style="24" bestFit="1" customWidth="1"/>
    <col min="14" max="14" width="11.28515625" style="24" bestFit="1" customWidth="1"/>
    <col min="15" max="16384" width="9.140625" style="24"/>
  </cols>
  <sheetData>
    <row r="1" spans="1:19" x14ac:dyDescent="0.25">
      <c r="A1" s="18" t="str">
        <f>'TW- Ton- Swanley'!A1</f>
        <v>Alternative Provision Budget 2014-15 (April 14 to March 15)</v>
      </c>
      <c r="B1" s="18"/>
      <c r="C1" s="18"/>
      <c r="D1" s="18"/>
      <c r="E1" s="18"/>
      <c r="F1" s="1"/>
      <c r="G1" s="1"/>
      <c r="H1" s="23" t="str">
        <f>'TW- Ton- Swanley'!G1</f>
        <v>Appendix 4</v>
      </c>
      <c r="K1" s="25"/>
      <c r="L1" s="25"/>
    </row>
    <row r="2" spans="1:19" x14ac:dyDescent="0.25">
      <c r="A2" s="1"/>
      <c r="B2" s="1"/>
      <c r="C2" s="1"/>
      <c r="D2" s="1"/>
      <c r="E2" s="1"/>
      <c r="F2" s="1"/>
      <c r="G2" s="1"/>
      <c r="H2" s="1"/>
      <c r="K2" s="25"/>
      <c r="L2" s="25"/>
    </row>
    <row r="3" spans="1:19" s="30" customFormat="1" ht="27.75" customHeight="1" x14ac:dyDescent="0.25">
      <c r="A3" s="81" t="s">
        <v>85</v>
      </c>
      <c r="B3" s="82"/>
      <c r="C3" s="82"/>
      <c r="D3" s="82"/>
      <c r="E3" s="82"/>
      <c r="F3" s="82"/>
      <c r="G3" s="82"/>
      <c r="H3" s="83"/>
      <c r="K3" s="31"/>
      <c r="L3" s="31"/>
    </row>
    <row r="4" spans="1:19" x14ac:dyDescent="0.25">
      <c r="A4" s="4"/>
      <c r="B4" s="4"/>
      <c r="C4" s="4"/>
      <c r="D4" s="4"/>
      <c r="E4" s="4"/>
      <c r="F4" s="13"/>
      <c r="G4" s="13"/>
      <c r="H4" s="13"/>
      <c r="K4" s="25"/>
      <c r="L4" s="25"/>
    </row>
    <row r="5" spans="1:19" x14ac:dyDescent="0.25">
      <c r="A5" s="1"/>
      <c r="B5" s="1"/>
      <c r="C5" s="1"/>
      <c r="D5" s="1"/>
      <c r="E5" s="1"/>
      <c r="K5" s="80"/>
      <c r="L5" s="80"/>
    </row>
    <row r="6" spans="1:19" x14ac:dyDescent="0.25">
      <c r="E6" s="1"/>
      <c r="F6" s="15" t="s">
        <v>94</v>
      </c>
      <c r="G6" s="15" t="s">
        <v>54</v>
      </c>
      <c r="H6" s="15" t="s">
        <v>55</v>
      </c>
      <c r="K6" s="26"/>
      <c r="L6" s="26"/>
    </row>
    <row r="7" spans="1:19" x14ac:dyDescent="0.25">
      <c r="A7" s="77" t="s">
        <v>4</v>
      </c>
      <c r="B7" s="78"/>
      <c r="C7" s="79"/>
      <c r="D7" s="29"/>
      <c r="E7" s="1"/>
      <c r="F7" s="26"/>
      <c r="G7" s="26"/>
      <c r="H7" s="26"/>
      <c r="K7" s="26"/>
      <c r="L7" s="26"/>
    </row>
    <row r="8" spans="1:19" x14ac:dyDescent="0.25">
      <c r="A8" s="1" t="s">
        <v>0</v>
      </c>
      <c r="B8" s="1"/>
      <c r="C8" s="1"/>
      <c r="D8" s="1"/>
      <c r="E8" s="1"/>
      <c r="F8" s="5">
        <v>3672</v>
      </c>
      <c r="G8" s="6">
        <v>71.580296999387627</v>
      </c>
      <c r="H8" s="6">
        <v>262842.85058175138</v>
      </c>
      <c r="K8" s="27"/>
      <c r="L8" s="11"/>
    </row>
    <row r="9" spans="1:19" x14ac:dyDescent="0.25">
      <c r="A9" s="1" t="s">
        <v>87</v>
      </c>
      <c r="B9" s="1"/>
      <c r="C9" s="1"/>
      <c r="D9" s="1"/>
      <c r="E9" s="1"/>
      <c r="F9" s="5">
        <v>548.81438363348707</v>
      </c>
      <c r="G9" s="6">
        <v>499.47601509401687</v>
      </c>
      <c r="H9" s="6">
        <v>274119.62136353314</v>
      </c>
      <c r="K9" s="27"/>
      <c r="L9" s="11"/>
    </row>
    <row r="10" spans="1:19" x14ac:dyDescent="0.25">
      <c r="A10" s="1" t="s">
        <v>88</v>
      </c>
      <c r="B10" s="1"/>
      <c r="C10" s="1"/>
      <c r="D10" s="1"/>
      <c r="E10" s="1"/>
      <c r="F10" s="5">
        <v>21.036687760907345</v>
      </c>
      <c r="G10" s="6">
        <v>1000.7668706216061</v>
      </c>
      <c r="H10" s="6">
        <v>21052.820178727085</v>
      </c>
      <c r="K10" s="27"/>
      <c r="L10" s="11"/>
    </row>
    <row r="11" spans="1:19" x14ac:dyDescent="0.25">
      <c r="A11" s="1" t="s">
        <v>89</v>
      </c>
      <c r="B11" s="1"/>
      <c r="C11" s="1"/>
      <c r="D11" s="1"/>
      <c r="E11" s="1"/>
      <c r="F11" s="5">
        <v>85.748655233621875</v>
      </c>
      <c r="G11" s="6">
        <v>425.83300463139528</v>
      </c>
      <c r="H11" s="6">
        <v>36514.607501234823</v>
      </c>
      <c r="K11" s="27"/>
      <c r="L11" s="11"/>
    </row>
    <row r="12" spans="1:19" x14ac:dyDescent="0.25">
      <c r="A12" s="1" t="s">
        <v>13</v>
      </c>
      <c r="B12" s="1"/>
      <c r="C12" s="1"/>
      <c r="D12" s="1"/>
      <c r="E12" s="1"/>
      <c r="F12" s="5"/>
      <c r="G12" s="1"/>
      <c r="H12" s="6">
        <v>0</v>
      </c>
      <c r="K12" s="27"/>
      <c r="L12" s="26"/>
    </row>
    <row r="13" spans="1:19" x14ac:dyDescent="0.25">
      <c r="A13" s="1" t="s">
        <v>31</v>
      </c>
      <c r="B13" s="1"/>
      <c r="C13" s="1"/>
      <c r="D13" s="1"/>
      <c r="E13" s="1"/>
      <c r="F13" s="5"/>
      <c r="G13" s="1"/>
      <c r="H13" s="6">
        <v>0</v>
      </c>
      <c r="K13" s="27"/>
      <c r="L13" s="28"/>
    </row>
    <row r="14" spans="1:19" x14ac:dyDescent="0.25">
      <c r="A14" s="1" t="s">
        <v>76</v>
      </c>
      <c r="B14" s="1"/>
      <c r="C14" s="1"/>
      <c r="D14" s="1"/>
      <c r="E14" s="1"/>
      <c r="F14" s="5"/>
      <c r="G14" s="1"/>
      <c r="H14" s="6">
        <v>0</v>
      </c>
      <c r="K14" s="27"/>
      <c r="L14" s="28"/>
      <c r="R14" s="1"/>
      <c r="S14" s="1"/>
    </row>
    <row r="15" spans="1:19" x14ac:dyDescent="0.25">
      <c r="A15" s="1" t="s">
        <v>99</v>
      </c>
      <c r="B15" s="1"/>
      <c r="C15" s="1"/>
      <c r="D15" s="1"/>
      <c r="E15" s="1"/>
      <c r="F15" s="5"/>
      <c r="G15" s="1"/>
      <c r="H15" s="7">
        <v>594529.89962524641</v>
      </c>
      <c r="J15" s="32"/>
      <c r="K15" s="27"/>
      <c r="L15" s="11"/>
    </row>
    <row r="19" spans="1:8" x14ac:dyDescent="0.25">
      <c r="A19" s="77" t="s">
        <v>19</v>
      </c>
      <c r="B19" s="78"/>
      <c r="C19" s="79"/>
      <c r="D19" s="29"/>
      <c r="F19" s="29"/>
      <c r="G19" s="29"/>
      <c r="H19" s="29"/>
    </row>
    <row r="20" spans="1:8" x14ac:dyDescent="0.25">
      <c r="A20" s="1" t="s">
        <v>0</v>
      </c>
      <c r="B20" s="1"/>
      <c r="C20" s="1"/>
      <c r="D20" s="1"/>
      <c r="E20" s="1"/>
      <c r="F20" s="5">
        <v>2901</v>
      </c>
      <c r="G20" s="6">
        <v>71.580296999387627</v>
      </c>
      <c r="H20" s="6">
        <v>207654.4415952235</v>
      </c>
    </row>
    <row r="21" spans="1:8" x14ac:dyDescent="0.25">
      <c r="A21" s="1" t="s">
        <v>87</v>
      </c>
      <c r="B21" s="1"/>
      <c r="C21" s="1"/>
      <c r="D21" s="1"/>
      <c r="E21" s="1"/>
      <c r="F21" s="5">
        <v>489.42525936597286</v>
      </c>
      <c r="G21" s="6">
        <v>499.47601509401687</v>
      </c>
      <c r="H21" s="6">
        <v>244456.17823447179</v>
      </c>
    </row>
    <row r="22" spans="1:8" x14ac:dyDescent="0.25">
      <c r="A22" s="1" t="s">
        <v>88</v>
      </c>
      <c r="B22" s="1"/>
      <c r="C22" s="1"/>
      <c r="D22" s="1"/>
      <c r="E22" s="1"/>
      <c r="F22" s="5">
        <v>35.634964112418857</v>
      </c>
      <c r="G22" s="6">
        <v>1000.7668706216061</v>
      </c>
      <c r="H22" s="6">
        <v>35662.291519498656</v>
      </c>
    </row>
    <row r="23" spans="1:8" x14ac:dyDescent="0.25">
      <c r="A23" s="1" t="s">
        <v>89</v>
      </c>
      <c r="B23" s="1"/>
      <c r="C23" s="1"/>
      <c r="D23" s="1"/>
      <c r="E23" s="1"/>
      <c r="F23" s="5">
        <v>43.096571653901059</v>
      </c>
      <c r="G23" s="6">
        <v>425.83300463139528</v>
      </c>
      <c r="H23" s="6">
        <v>18351.942596692908</v>
      </c>
    </row>
    <row r="24" spans="1:8" x14ac:dyDescent="0.25">
      <c r="A24" s="1" t="s">
        <v>13</v>
      </c>
      <c r="B24" s="1"/>
      <c r="C24" s="1"/>
      <c r="D24" s="1"/>
      <c r="E24" s="1"/>
      <c r="H24" s="6">
        <v>169150.777786494</v>
      </c>
    </row>
    <row r="25" spans="1:8" x14ac:dyDescent="0.25">
      <c r="A25" s="1" t="s">
        <v>31</v>
      </c>
      <c r="B25" s="1"/>
      <c r="C25" s="1"/>
      <c r="D25" s="1"/>
      <c r="E25" s="1"/>
      <c r="H25" s="6">
        <v>0</v>
      </c>
    </row>
    <row r="26" spans="1:8" x14ac:dyDescent="0.25">
      <c r="A26" s="1" t="s">
        <v>100</v>
      </c>
      <c r="B26" s="1"/>
      <c r="C26" s="1"/>
      <c r="D26" s="1"/>
      <c r="E26" s="1"/>
      <c r="H26" s="8">
        <f>SUM(H20:H25)</f>
        <v>675275.63173238095</v>
      </c>
    </row>
    <row r="27" spans="1:8" x14ac:dyDescent="0.25">
      <c r="A27" s="1"/>
      <c r="B27" s="1"/>
      <c r="C27" s="1"/>
      <c r="D27" s="1"/>
      <c r="E27" s="1"/>
      <c r="H27" s="11"/>
    </row>
    <row r="28" spans="1:8" x14ac:dyDescent="0.25">
      <c r="A28" s="1" t="s">
        <v>97</v>
      </c>
      <c r="B28" s="1"/>
      <c r="C28" s="1"/>
      <c r="D28" s="1"/>
      <c r="E28" s="1"/>
      <c r="H28" s="7">
        <f>SUM(H15,H26)</f>
        <v>1269805.5313576274</v>
      </c>
    </row>
    <row r="29" spans="1:8" x14ac:dyDescent="0.25">
      <c r="A29" s="1"/>
      <c r="B29" s="1"/>
      <c r="C29" s="1"/>
      <c r="D29" s="1"/>
      <c r="E29" s="1"/>
      <c r="H29" s="11"/>
    </row>
    <row r="30" spans="1:8" x14ac:dyDescent="0.25">
      <c r="A30" s="1" t="s">
        <v>110</v>
      </c>
      <c r="B30" s="1"/>
      <c r="C30" s="1"/>
      <c r="D30" s="1"/>
      <c r="E30" s="1"/>
      <c r="H30" s="11">
        <f>ROUND(H28/12*5,0)</f>
        <v>529086</v>
      </c>
    </row>
    <row r="31" spans="1:8" x14ac:dyDescent="0.25">
      <c r="A31" s="1"/>
      <c r="B31" s="1"/>
      <c r="C31" s="1"/>
      <c r="D31" s="1"/>
      <c r="E31" s="1"/>
      <c r="H31" s="11"/>
    </row>
    <row r="32" spans="1:8" x14ac:dyDescent="0.25">
      <c r="A32" s="1" t="s">
        <v>98</v>
      </c>
      <c r="B32" s="1"/>
      <c r="C32" s="1"/>
      <c r="D32" s="1"/>
      <c r="E32" s="1"/>
      <c r="H32" s="6">
        <v>10400</v>
      </c>
    </row>
    <row r="33" spans="1:8" x14ac:dyDescent="0.25">
      <c r="A33" s="1"/>
      <c r="B33" s="1"/>
      <c r="C33" s="1"/>
      <c r="D33" s="1"/>
      <c r="E33" s="1"/>
      <c r="H33" s="6"/>
    </row>
    <row r="34" spans="1:8" x14ac:dyDescent="0.25">
      <c r="A34" s="1" t="s">
        <v>14</v>
      </c>
      <c r="B34" s="1"/>
      <c r="C34" s="1"/>
      <c r="D34" s="1"/>
      <c r="E34" s="1"/>
      <c r="H34" s="7">
        <f>SUM(H30:H32)</f>
        <v>539486</v>
      </c>
    </row>
    <row r="36" spans="1:8" ht="16.5" thickBot="1" x14ac:dyDescent="0.3">
      <c r="A36" s="33"/>
      <c r="B36" s="33"/>
      <c r="C36" s="33"/>
      <c r="D36" s="33"/>
      <c r="E36" s="33"/>
      <c r="F36" s="33"/>
      <c r="G36" s="33"/>
      <c r="H36" s="33"/>
    </row>
    <row r="37" spans="1:8" x14ac:dyDescent="0.25">
      <c r="H37" s="1"/>
    </row>
    <row r="38" spans="1:8" ht="15.75" customHeight="1" x14ac:dyDescent="0.25">
      <c r="A38" s="1" t="s">
        <v>90</v>
      </c>
      <c r="B38" s="17">
        <v>1101</v>
      </c>
      <c r="C38" s="73" t="s">
        <v>22</v>
      </c>
      <c r="D38" s="73"/>
      <c r="E38" s="73"/>
      <c r="F38" s="73"/>
      <c r="G38" s="73"/>
      <c r="H38" s="73"/>
    </row>
    <row r="40" spans="1:8" ht="54" customHeight="1" x14ac:dyDescent="0.25">
      <c r="F40" s="20" t="s">
        <v>61</v>
      </c>
      <c r="G40" s="20" t="s">
        <v>95</v>
      </c>
      <c r="H40" s="20" t="s">
        <v>96</v>
      </c>
    </row>
    <row r="42" spans="1:8" x14ac:dyDescent="0.25">
      <c r="A42" s="1" t="s">
        <v>83</v>
      </c>
      <c r="B42" s="1"/>
      <c r="C42" s="1"/>
      <c r="D42" s="1"/>
      <c r="E42" s="1"/>
      <c r="F42" s="1">
        <v>24</v>
      </c>
      <c r="G42" s="6">
        <v>10321.69964627164</v>
      </c>
      <c r="H42" s="6">
        <v>247720.79151051934</v>
      </c>
    </row>
    <row r="43" spans="1:8" x14ac:dyDescent="0.25">
      <c r="A43" s="1" t="s">
        <v>84</v>
      </c>
      <c r="B43" s="1"/>
      <c r="C43" s="1"/>
      <c r="D43" s="1"/>
      <c r="E43" s="1"/>
      <c r="F43" s="1">
        <v>24</v>
      </c>
      <c r="G43" s="37">
        <v>12156.868606464946</v>
      </c>
      <c r="H43" s="6">
        <v>291764.84655515873</v>
      </c>
    </row>
    <row r="45" spans="1:8" ht="16.5" thickBot="1" x14ac:dyDescent="0.3">
      <c r="A45" s="2" t="s">
        <v>12</v>
      </c>
      <c r="B45" s="2"/>
      <c r="C45" s="2"/>
      <c r="D45" s="2"/>
      <c r="E45" s="2"/>
      <c r="H45" s="9">
        <v>539485.63806567807</v>
      </c>
    </row>
    <row r="46" spans="1:8" ht="16.5" thickTop="1" x14ac:dyDescent="0.25"/>
  </sheetData>
  <mergeCells count="5">
    <mergeCell ref="A7:C7"/>
    <mergeCell ref="K5:L5"/>
    <mergeCell ref="A19:C19"/>
    <mergeCell ref="A3:H3"/>
    <mergeCell ref="C38:H38"/>
  </mergeCells>
  <pageMargins left="0" right="0" top="0.74803149606299213" bottom="0.74803149606299213" header="0.31496062992125984" footer="0.31496062992125984"/>
  <pageSetup paperSize="9" scale="97" orientation="portrait" r:id="rId1"/>
  <headerFoot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view="pageBreakPreview" topLeftCell="A14" zoomScaleNormal="100" zoomScaleSheetLayoutView="100" workbookViewId="0">
      <selection activeCell="E36" sqref="E36"/>
    </sheetView>
  </sheetViews>
  <sheetFormatPr defaultRowHeight="15" x14ac:dyDescent="0.2"/>
  <cols>
    <col min="1" max="1" width="15.140625" style="1" customWidth="1"/>
    <col min="2" max="4" width="17.85546875" style="1" customWidth="1"/>
    <col min="5" max="5" width="15.140625" style="1" customWidth="1"/>
    <col min="6" max="6" width="11.42578125" style="1" bestFit="1" customWidth="1"/>
    <col min="7" max="7" width="14.7109375" style="1" bestFit="1" customWidth="1"/>
    <col min="8" max="11" width="9.140625" style="1"/>
    <col min="12" max="12" width="10.28515625" style="1" bestFit="1" customWidth="1"/>
    <col min="13" max="16384" width="9.140625" style="1"/>
  </cols>
  <sheetData>
    <row r="1" spans="1:7" ht="15.75" x14ac:dyDescent="0.25">
      <c r="A1" s="18" t="str">
        <f>'TW- Ton- Swanley'!A1</f>
        <v>Alternative Provision Budget 2014-15 (April 14 to March 15)</v>
      </c>
      <c r="B1" s="2"/>
      <c r="C1" s="2"/>
      <c r="D1" s="2"/>
      <c r="G1" s="23" t="str">
        <f>'TW- Ton- Swanley'!G1</f>
        <v>Appendix 4</v>
      </c>
    </row>
    <row r="3" spans="1:7" ht="28.5" customHeight="1" x14ac:dyDescent="0.2">
      <c r="A3" s="38" t="s">
        <v>20</v>
      </c>
      <c r="B3" s="74" t="s">
        <v>2</v>
      </c>
      <c r="C3" s="75"/>
      <c r="D3" s="75"/>
      <c r="E3" s="75"/>
      <c r="F3" s="75"/>
      <c r="G3" s="76"/>
    </row>
    <row r="5" spans="1:7" x14ac:dyDescent="0.2">
      <c r="E5" s="15" t="s">
        <v>53</v>
      </c>
      <c r="F5" s="15" t="s">
        <v>54</v>
      </c>
      <c r="G5" s="15" t="s">
        <v>55</v>
      </c>
    </row>
    <row r="6" spans="1:7" x14ac:dyDescent="0.2">
      <c r="E6" s="16"/>
      <c r="F6" s="16"/>
      <c r="G6" s="16"/>
    </row>
    <row r="7" spans="1:7" x14ac:dyDescent="0.2">
      <c r="A7" s="1" t="s">
        <v>0</v>
      </c>
      <c r="E7" s="5">
        <v>8014</v>
      </c>
      <c r="F7" s="6">
        <v>71.580296999387627</v>
      </c>
      <c r="G7" s="6">
        <v>573644.50015309243</v>
      </c>
    </row>
    <row r="8" spans="1:7" x14ac:dyDescent="0.2">
      <c r="A8" s="1" t="s">
        <v>87</v>
      </c>
      <c r="E8" s="5">
        <v>985.49108694528331</v>
      </c>
      <c r="F8" s="6">
        <v>499.47601509401687</v>
      </c>
      <c r="G8" s="6">
        <v>492229.16101810144</v>
      </c>
    </row>
    <row r="9" spans="1:7" x14ac:dyDescent="0.2">
      <c r="A9" s="1" t="s">
        <v>88</v>
      </c>
      <c r="E9" s="5">
        <v>35.639589969250302</v>
      </c>
      <c r="F9" s="6">
        <v>1000.7668706216061</v>
      </c>
      <c r="G9" s="6">
        <v>35666.920923763806</v>
      </c>
    </row>
    <row r="10" spans="1:7" x14ac:dyDescent="0.2">
      <c r="A10" s="1" t="s">
        <v>89</v>
      </c>
      <c r="E10" s="5">
        <v>159.31959523545899</v>
      </c>
      <c r="F10" s="6">
        <v>425.83300463139528</v>
      </c>
      <c r="G10" s="6">
        <v>67843.541935773232</v>
      </c>
    </row>
    <row r="11" spans="1:7" x14ac:dyDescent="0.2">
      <c r="A11" s="1" t="s">
        <v>13</v>
      </c>
      <c r="E11" s="5"/>
    </row>
    <row r="12" spans="1:7" x14ac:dyDescent="0.2">
      <c r="A12" s="1" t="s">
        <v>31</v>
      </c>
      <c r="E12" s="5"/>
      <c r="G12" s="39">
        <v>10098.373822327938</v>
      </c>
    </row>
    <row r="13" spans="1:7" x14ac:dyDescent="0.2">
      <c r="A13" s="1" t="s">
        <v>14</v>
      </c>
      <c r="E13" s="5"/>
      <c r="G13" s="7">
        <v>1179482.4978530591</v>
      </c>
    </row>
    <row r="14" spans="1:7" x14ac:dyDescent="0.2">
      <c r="E14" s="5"/>
      <c r="G14" s="11"/>
    </row>
    <row r="15" spans="1:7" x14ac:dyDescent="0.2">
      <c r="A15" s="1" t="s">
        <v>1</v>
      </c>
      <c r="E15" s="5">
        <v>5619</v>
      </c>
      <c r="F15" s="6">
        <v>71.580296999387627</v>
      </c>
      <c r="G15" s="6">
        <v>402209.68883955909</v>
      </c>
    </row>
    <row r="16" spans="1:7" x14ac:dyDescent="0.2">
      <c r="A16" s="1" t="s">
        <v>87</v>
      </c>
      <c r="E16" s="5">
        <v>701.36191577046793</v>
      </c>
      <c r="F16" s="6">
        <v>499.47601509401687</v>
      </c>
      <c r="G16" s="6">
        <v>350313.45482773881</v>
      </c>
    </row>
    <row r="17" spans="1:8" x14ac:dyDescent="0.2">
      <c r="A17" s="1" t="s">
        <v>88</v>
      </c>
      <c r="E17" s="5">
        <v>25.463884494500576</v>
      </c>
      <c r="F17" s="6">
        <v>1000.7668706216061</v>
      </c>
      <c r="G17" s="6">
        <v>25483.411999431381</v>
      </c>
    </row>
    <row r="18" spans="1:8" x14ac:dyDescent="0.2">
      <c r="A18" s="1" t="s">
        <v>89</v>
      </c>
      <c r="E18" s="5">
        <v>115.28203077356903</v>
      </c>
      <c r="F18" s="6">
        <v>425.83300463139528</v>
      </c>
      <c r="G18" s="6">
        <v>49090.893544317878</v>
      </c>
    </row>
    <row r="19" spans="1:8" x14ac:dyDescent="0.2">
      <c r="A19" s="1" t="s">
        <v>15</v>
      </c>
    </row>
    <row r="20" spans="1:8" x14ac:dyDescent="0.2">
      <c r="A20" s="1" t="s">
        <v>31</v>
      </c>
      <c r="G20" s="39">
        <v>7179.2223122529322</v>
      </c>
    </row>
    <row r="21" spans="1:8" x14ac:dyDescent="0.2">
      <c r="A21" s="1" t="s">
        <v>16</v>
      </c>
      <c r="G21" s="7">
        <v>834276.67152330023</v>
      </c>
    </row>
    <row r="22" spans="1:8" x14ac:dyDescent="0.2">
      <c r="G22" s="8"/>
    </row>
    <row r="23" spans="1:8" x14ac:dyDescent="0.2">
      <c r="A23" s="1" t="s">
        <v>73</v>
      </c>
      <c r="G23" s="11">
        <v>35000</v>
      </c>
    </row>
    <row r="24" spans="1:8" x14ac:dyDescent="0.2">
      <c r="G24" s="11"/>
    </row>
    <row r="25" spans="1:8" ht="16.5" thickBot="1" x14ac:dyDescent="0.3">
      <c r="A25" s="1" t="s">
        <v>56</v>
      </c>
      <c r="G25" s="19">
        <v>2048759.1693763593</v>
      </c>
    </row>
    <row r="26" spans="1:8" ht="15.75" thickTop="1" x14ac:dyDescent="0.2"/>
    <row r="27" spans="1:8" ht="15.75" thickBot="1" x14ac:dyDescent="0.25">
      <c r="A27" s="43"/>
      <c r="B27" s="43"/>
      <c r="C27" s="43"/>
      <c r="D27" s="43"/>
      <c r="E27" s="43"/>
      <c r="F27" s="43"/>
      <c r="G27" s="43"/>
    </row>
    <row r="29" spans="1:8" x14ac:dyDescent="0.2">
      <c r="A29" s="1" t="s">
        <v>57</v>
      </c>
    </row>
    <row r="30" spans="1:8" ht="34.5" customHeight="1" x14ac:dyDescent="0.2">
      <c r="A30" s="38" t="s">
        <v>90</v>
      </c>
      <c r="B30" s="17">
        <v>1106</v>
      </c>
      <c r="C30" s="73" t="s">
        <v>30</v>
      </c>
      <c r="D30" s="73"/>
      <c r="E30" s="73"/>
      <c r="F30" s="73"/>
      <c r="G30" s="73"/>
      <c r="H30" s="3"/>
    </row>
    <row r="32" spans="1:8" s="38" customFormat="1" ht="63.75" customHeight="1" x14ac:dyDescent="0.25">
      <c r="E32" s="45" t="s">
        <v>61</v>
      </c>
      <c r="F32" s="45" t="s">
        <v>91</v>
      </c>
      <c r="G32" s="45" t="s">
        <v>92</v>
      </c>
    </row>
    <row r="33" spans="1:7" x14ac:dyDescent="0.2">
      <c r="A33" s="1" t="s">
        <v>101</v>
      </c>
      <c r="E33" s="1">
        <v>75</v>
      </c>
      <c r="F33" s="6">
        <v>15999.76547572134</v>
      </c>
      <c r="G33" s="6">
        <v>1199982.4106791005</v>
      </c>
    </row>
    <row r="34" spans="1:7" x14ac:dyDescent="0.2">
      <c r="A34" s="1" t="s">
        <v>60</v>
      </c>
      <c r="E34" s="1">
        <v>90</v>
      </c>
      <c r="F34" s="6">
        <v>9430.8528744139858</v>
      </c>
      <c r="G34" s="6">
        <v>848776.75869725877</v>
      </c>
    </row>
    <row r="36" spans="1:7" ht="16.5" thickBot="1" x14ac:dyDescent="0.3">
      <c r="A36" s="1" t="s">
        <v>12</v>
      </c>
      <c r="E36" s="21">
        <v>165</v>
      </c>
      <c r="F36" s="11"/>
      <c r="G36" s="19">
        <v>2048759.1693763593</v>
      </c>
    </row>
    <row r="37" spans="1:7" ht="15.75" thickTop="1" x14ac:dyDescent="0.2"/>
  </sheetData>
  <mergeCells count="2">
    <mergeCell ref="B3:G3"/>
    <mergeCell ref="C30:G30"/>
  </mergeCells>
  <pageMargins left="0" right="0" top="0.74803149606299213" bottom="0.74803149606299213" header="0.31496062992125984" footer="0.31496062992125984"/>
  <pageSetup paperSize="9" scale="91" orientation="portrait" r:id="rId1"/>
  <headerFooter>
    <oddFooter>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topLeftCell="A32" zoomScaleNormal="100" workbookViewId="0">
      <selection activeCell="A54" sqref="A54"/>
    </sheetView>
  </sheetViews>
  <sheetFormatPr defaultRowHeight="15" x14ac:dyDescent="0.2"/>
  <cols>
    <col min="1" max="1" width="12.42578125" style="1" customWidth="1"/>
    <col min="2" max="4" width="14.7109375" style="1" customWidth="1"/>
    <col min="5" max="7" width="13.28515625" style="1" customWidth="1"/>
    <col min="8" max="8" width="2.28515625" style="1" customWidth="1"/>
    <col min="9" max="11" width="13.28515625" style="1" customWidth="1"/>
    <col min="12" max="16384" width="9.140625" style="1"/>
  </cols>
  <sheetData>
    <row r="1" spans="1:11" ht="15.75" x14ac:dyDescent="0.25">
      <c r="A1" s="2" t="s">
        <v>52</v>
      </c>
      <c r="B1" s="2"/>
      <c r="C1" s="2"/>
      <c r="D1" s="2"/>
      <c r="K1" s="23" t="s">
        <v>93</v>
      </c>
    </row>
    <row r="3" spans="1:11" ht="15.75" customHeight="1" x14ac:dyDescent="0.2">
      <c r="A3" s="4" t="s">
        <v>20</v>
      </c>
      <c r="B3" s="84" t="s">
        <v>6</v>
      </c>
      <c r="C3" s="85"/>
      <c r="D3" s="85"/>
      <c r="E3" s="85"/>
      <c r="F3" s="85"/>
      <c r="G3" s="85"/>
      <c r="H3" s="85"/>
      <c r="I3" s="85"/>
      <c r="J3" s="85"/>
      <c r="K3" s="86"/>
    </row>
    <row r="4" spans="1:11" x14ac:dyDescent="0.2">
      <c r="A4" s="4"/>
      <c r="B4" s="4"/>
      <c r="C4" s="4"/>
      <c r="D4" s="4"/>
      <c r="E4" s="35"/>
      <c r="F4" s="35"/>
      <c r="G4" s="35"/>
    </row>
    <row r="5" spans="1:11" x14ac:dyDescent="0.2">
      <c r="E5" s="77" t="s">
        <v>4</v>
      </c>
      <c r="F5" s="78"/>
      <c r="G5" s="79"/>
      <c r="I5" s="77" t="s">
        <v>5</v>
      </c>
      <c r="J5" s="78"/>
      <c r="K5" s="79"/>
    </row>
    <row r="6" spans="1:11" x14ac:dyDescent="0.2">
      <c r="E6" s="15" t="s">
        <v>53</v>
      </c>
      <c r="F6" s="15" t="s">
        <v>54</v>
      </c>
      <c r="G6" s="15" t="s">
        <v>55</v>
      </c>
      <c r="H6" s="42"/>
      <c r="I6" s="15" t="s">
        <v>53</v>
      </c>
      <c r="J6" s="15" t="s">
        <v>54</v>
      </c>
      <c r="K6" s="15" t="s">
        <v>55</v>
      </c>
    </row>
    <row r="7" spans="1:11" x14ac:dyDescent="0.2">
      <c r="E7" s="26"/>
      <c r="F7" s="26"/>
      <c r="G7" s="26"/>
      <c r="I7" s="26"/>
      <c r="J7" s="26"/>
      <c r="K7" s="26"/>
    </row>
    <row r="8" spans="1:11" x14ac:dyDescent="0.2">
      <c r="A8" s="1" t="s">
        <v>0</v>
      </c>
      <c r="E8" s="5">
        <v>3672</v>
      </c>
      <c r="F8" s="6">
        <v>71.580296999387627</v>
      </c>
      <c r="G8" s="6">
        <v>262842.85058175138</v>
      </c>
      <c r="I8" s="5">
        <v>4197</v>
      </c>
      <c r="J8" s="6">
        <v>71.580296999387627</v>
      </c>
      <c r="K8" s="6">
        <v>300422.50650642987</v>
      </c>
    </row>
    <row r="9" spans="1:11" x14ac:dyDescent="0.2">
      <c r="A9" s="1" t="s">
        <v>87</v>
      </c>
      <c r="E9" s="5">
        <v>548.81438363348707</v>
      </c>
      <c r="F9" s="6">
        <v>499.47601509401687</v>
      </c>
      <c r="G9" s="6">
        <v>274119.62136353314</v>
      </c>
      <c r="I9" s="5">
        <v>920.04455998918252</v>
      </c>
      <c r="J9" s="6">
        <v>499.47601509401687</v>
      </c>
      <c r="K9" s="6">
        <v>459540.19053232501</v>
      </c>
    </row>
    <row r="10" spans="1:11" x14ac:dyDescent="0.2">
      <c r="A10" s="1" t="s">
        <v>88</v>
      </c>
      <c r="E10" s="5">
        <v>21.036687760907345</v>
      </c>
      <c r="F10" s="6">
        <v>1000.7668706216061</v>
      </c>
      <c r="G10" s="6">
        <v>21052.820178727085</v>
      </c>
      <c r="I10" s="5">
        <v>60.731281503435582</v>
      </c>
      <c r="J10" s="6">
        <v>1000.7668706216061</v>
      </c>
      <c r="K10" s="6">
        <v>60777.854539033062</v>
      </c>
    </row>
    <row r="11" spans="1:11" x14ac:dyDescent="0.2">
      <c r="A11" s="1" t="s">
        <v>89</v>
      </c>
      <c r="E11" s="5">
        <v>85.748655233621875</v>
      </c>
      <c r="F11" s="6">
        <v>425.83300463139528</v>
      </c>
      <c r="G11" s="6">
        <v>36514.607501234823</v>
      </c>
      <c r="I11" s="5">
        <v>106.33865766317093</v>
      </c>
      <c r="J11" s="6">
        <v>425.83300463139528</v>
      </c>
      <c r="K11" s="6">
        <v>45282.510101177424</v>
      </c>
    </row>
    <row r="12" spans="1:11" x14ac:dyDescent="0.2">
      <c r="A12" s="1" t="s">
        <v>13</v>
      </c>
      <c r="E12" s="5"/>
      <c r="G12" s="1">
        <v>0</v>
      </c>
      <c r="I12" s="5"/>
      <c r="K12" s="1">
        <v>0</v>
      </c>
    </row>
    <row r="13" spans="1:11" x14ac:dyDescent="0.2">
      <c r="A13" s="1" t="s">
        <v>31</v>
      </c>
      <c r="E13" s="5"/>
      <c r="G13" s="39">
        <v>0</v>
      </c>
      <c r="I13" s="5"/>
      <c r="K13" s="39">
        <v>0</v>
      </c>
    </row>
    <row r="14" spans="1:11" x14ac:dyDescent="0.2">
      <c r="A14" s="1" t="s">
        <v>14</v>
      </c>
      <c r="E14" s="5"/>
      <c r="G14" s="7">
        <v>594529.89962524641</v>
      </c>
      <c r="I14" s="5"/>
      <c r="K14" s="7">
        <v>866023.06167896523</v>
      </c>
    </row>
    <row r="15" spans="1:11" x14ac:dyDescent="0.2">
      <c r="E15" s="5"/>
      <c r="G15" s="11"/>
      <c r="I15" s="5"/>
      <c r="K15" s="11"/>
    </row>
    <row r="16" spans="1:11" x14ac:dyDescent="0.2">
      <c r="A16" s="1" t="s">
        <v>1</v>
      </c>
      <c r="E16" s="5">
        <v>2694</v>
      </c>
      <c r="F16" s="6">
        <v>71.580296999387627</v>
      </c>
      <c r="G16" s="6">
        <v>192837.32011635028</v>
      </c>
      <c r="I16" s="5">
        <v>3021</v>
      </c>
      <c r="J16" s="6">
        <v>71.580296999387627</v>
      </c>
      <c r="K16" s="6">
        <v>216244.07723515003</v>
      </c>
    </row>
    <row r="17" spans="1:11" x14ac:dyDescent="0.2">
      <c r="A17" s="1" t="s">
        <v>87</v>
      </c>
      <c r="E17" s="5">
        <v>393.55454782583058</v>
      </c>
      <c r="F17" s="6">
        <v>499.47601509401687</v>
      </c>
      <c r="G17" s="6">
        <v>196571.05727017354</v>
      </c>
      <c r="I17" s="5">
        <v>687.0123127435503</v>
      </c>
      <c r="J17" s="6">
        <v>499.47601509401687</v>
      </c>
      <c r="K17" s="6">
        <v>343146.17228967295</v>
      </c>
    </row>
    <row r="18" spans="1:11" x14ac:dyDescent="0.2">
      <c r="A18" s="1" t="s">
        <v>88</v>
      </c>
      <c r="E18" s="5">
        <v>17.265284826006113</v>
      </c>
      <c r="F18" s="6">
        <v>1000.7668706216061</v>
      </c>
      <c r="G18" s="6">
        <v>17278.525065712838</v>
      </c>
      <c r="I18" s="5">
        <v>45.521894686427672</v>
      </c>
      <c r="J18" s="6">
        <v>1000.7668706216061</v>
      </c>
      <c r="K18" s="6">
        <v>45556.804090102538</v>
      </c>
    </row>
    <row r="19" spans="1:11" x14ac:dyDescent="0.2">
      <c r="A19" s="1" t="s">
        <v>89</v>
      </c>
      <c r="E19" s="5">
        <v>66.673576887539781</v>
      </c>
      <c r="F19" s="6">
        <v>425.83300463139528</v>
      </c>
      <c r="G19" s="6">
        <v>28391.809575543419</v>
      </c>
      <c r="I19" s="5">
        <v>87.725853091284009</v>
      </c>
      <c r="J19" s="6">
        <v>425.83300463139528</v>
      </c>
      <c r="K19" s="6">
        <v>37356.563605713847</v>
      </c>
    </row>
    <row r="20" spans="1:11" x14ac:dyDescent="0.2">
      <c r="A20" s="1" t="s">
        <v>15</v>
      </c>
      <c r="G20" s="1">
        <v>0</v>
      </c>
      <c r="K20" s="1">
        <v>0</v>
      </c>
    </row>
    <row r="21" spans="1:11" x14ac:dyDescent="0.2">
      <c r="A21" s="1" t="s">
        <v>31</v>
      </c>
      <c r="G21" s="39">
        <v>0</v>
      </c>
      <c r="K21" s="39">
        <v>0</v>
      </c>
    </row>
    <row r="22" spans="1:11" x14ac:dyDescent="0.2">
      <c r="A22" s="1" t="s">
        <v>16</v>
      </c>
      <c r="G22" s="7">
        <v>435078.71202778013</v>
      </c>
      <c r="K22" s="7">
        <v>642303.61722063937</v>
      </c>
    </row>
    <row r="23" spans="1:11" x14ac:dyDescent="0.2">
      <c r="G23" s="11"/>
      <c r="K23" s="8"/>
    </row>
    <row r="24" spans="1:11" x14ac:dyDescent="0.2">
      <c r="A24" s="1" t="s">
        <v>76</v>
      </c>
      <c r="G24" s="1">
        <v>0</v>
      </c>
      <c r="K24" s="11">
        <v>35000</v>
      </c>
    </row>
    <row r="25" spans="1:11" x14ac:dyDescent="0.2">
      <c r="K25" s="11"/>
    </row>
    <row r="26" spans="1:11" ht="15.75" thickBot="1" x14ac:dyDescent="0.25">
      <c r="A26" s="1" t="s">
        <v>102</v>
      </c>
      <c r="G26" s="9">
        <v>1029608.6116530265</v>
      </c>
      <c r="K26" s="9">
        <v>1543326.6788996046</v>
      </c>
    </row>
    <row r="27" spans="1:11" ht="15.75" thickTop="1" x14ac:dyDescent="0.2">
      <c r="G27" s="11"/>
      <c r="K27" s="11"/>
    </row>
    <row r="28" spans="1:11" ht="16.5" thickBot="1" x14ac:dyDescent="0.3">
      <c r="G28" s="11"/>
      <c r="K28" s="19">
        <f>SUM(G26+K26)</f>
        <v>2572935.290552631</v>
      </c>
    </row>
    <row r="29" spans="1:11" ht="16.5" thickTop="1" thickBot="1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1" spans="1:11" x14ac:dyDescent="0.2">
      <c r="A31" s="1" t="s">
        <v>58</v>
      </c>
      <c r="B31" s="17">
        <v>1128</v>
      </c>
      <c r="C31" s="73" t="s">
        <v>27</v>
      </c>
      <c r="D31" s="73"/>
      <c r="E31" s="73"/>
      <c r="F31" s="73"/>
      <c r="G31" s="73"/>
      <c r="H31" s="73"/>
      <c r="I31" s="73"/>
      <c r="J31" s="73"/>
      <c r="K31" s="73"/>
    </row>
    <row r="32" spans="1:11" ht="15.75" x14ac:dyDescent="0.25">
      <c r="A32" s="2"/>
      <c r="B32" s="2"/>
      <c r="C32" s="2"/>
      <c r="D32" s="2"/>
    </row>
    <row r="33" spans="1:11" ht="45" x14ac:dyDescent="0.2">
      <c r="E33" s="45" t="s">
        <v>61</v>
      </c>
      <c r="F33" s="45" t="s">
        <v>91</v>
      </c>
      <c r="G33" s="45" t="s">
        <v>92</v>
      </c>
      <c r="I33" s="49" t="s">
        <v>71</v>
      </c>
      <c r="J33" s="49" t="s">
        <v>81</v>
      </c>
      <c r="K33" s="45" t="s">
        <v>92</v>
      </c>
    </row>
    <row r="34" spans="1:11" x14ac:dyDescent="0.2">
      <c r="E34" s="46"/>
      <c r="F34" s="46"/>
      <c r="G34" s="46"/>
      <c r="I34" s="46"/>
      <c r="J34" s="46"/>
    </row>
    <row r="35" spans="1:11" x14ac:dyDescent="0.2">
      <c r="A35" s="1" t="s">
        <v>77</v>
      </c>
      <c r="E35" s="1">
        <v>24</v>
      </c>
      <c r="F35" s="6">
        <v>24772.079151051934</v>
      </c>
      <c r="G35" s="6">
        <v>594529.89962524641</v>
      </c>
      <c r="I35" s="6">
        <v>346809.10811472707</v>
      </c>
      <c r="J35" s="6"/>
      <c r="K35" s="6">
        <v>346809.10811472707</v>
      </c>
    </row>
    <row r="36" spans="1:11" x14ac:dyDescent="0.2">
      <c r="A36" s="1" t="s">
        <v>78</v>
      </c>
      <c r="E36" s="1">
        <v>24</v>
      </c>
      <c r="F36" s="6">
        <v>36084.294236623551</v>
      </c>
      <c r="G36" s="6">
        <v>866023.06167896523</v>
      </c>
      <c r="J36" s="6">
        <v>866023.06167896523</v>
      </c>
      <c r="K36" s="6">
        <v>866023.06167896523</v>
      </c>
    </row>
    <row r="37" spans="1:11" x14ac:dyDescent="0.2">
      <c r="E37" s="41">
        <v>48</v>
      </c>
      <c r="F37" s="6"/>
      <c r="G37" s="6"/>
      <c r="K37" s="7">
        <v>1212832.1697936924</v>
      </c>
    </row>
    <row r="38" spans="1:11" ht="15.75" x14ac:dyDescent="0.25">
      <c r="E38" s="47"/>
      <c r="F38" s="6"/>
      <c r="G38" s="6"/>
    </row>
    <row r="39" spans="1:11" x14ac:dyDescent="0.2">
      <c r="A39" s="1" t="s">
        <v>79</v>
      </c>
      <c r="F39" s="6"/>
      <c r="G39" s="6">
        <v>435078.71202778013</v>
      </c>
    </row>
    <row r="40" spans="1:11" x14ac:dyDescent="0.2">
      <c r="A40" s="1" t="s">
        <v>80</v>
      </c>
      <c r="F40" s="6"/>
      <c r="G40" s="6">
        <v>677303.61722063937</v>
      </c>
    </row>
    <row r="41" spans="1:11" x14ac:dyDescent="0.2">
      <c r="E41" s="41">
        <v>123</v>
      </c>
      <c r="F41" s="6">
        <v>9043.7587743773947</v>
      </c>
      <c r="G41" s="7">
        <v>1112382.3292484195</v>
      </c>
      <c r="J41" s="6">
        <v>1112382.3292484195</v>
      </c>
      <c r="K41" s="7">
        <v>1112382.3292484195</v>
      </c>
    </row>
    <row r="42" spans="1:11" x14ac:dyDescent="0.2">
      <c r="E42" s="41"/>
      <c r="F42" s="6"/>
      <c r="G42" s="7"/>
      <c r="J42" s="6"/>
      <c r="K42" s="8"/>
    </row>
    <row r="43" spans="1:11" ht="15.75" thickBot="1" x14ac:dyDescent="0.25">
      <c r="A43" s="1" t="s">
        <v>12</v>
      </c>
      <c r="E43" s="21">
        <v>219</v>
      </c>
      <c r="F43" s="11"/>
      <c r="G43" s="50">
        <v>1895631.6733319918</v>
      </c>
      <c r="H43" s="51"/>
      <c r="I43" s="51"/>
      <c r="J43" s="51"/>
      <c r="K43" s="50">
        <v>2325214.4990421119</v>
      </c>
    </row>
    <row r="44" spans="1:11" ht="15.75" thickTop="1" x14ac:dyDescent="0.2"/>
    <row r="46" spans="1:11" x14ac:dyDescent="0.2">
      <c r="A46" s="1" t="s">
        <v>58</v>
      </c>
      <c r="B46" s="17">
        <v>1101</v>
      </c>
      <c r="C46" s="73" t="s">
        <v>22</v>
      </c>
      <c r="D46" s="73"/>
      <c r="E46" s="40"/>
    </row>
    <row r="48" spans="1:11" ht="54" customHeight="1" x14ac:dyDescent="0.2">
      <c r="E48" s="45" t="s">
        <v>61</v>
      </c>
      <c r="F48" s="45" t="s">
        <v>91</v>
      </c>
      <c r="G48" s="45" t="s">
        <v>92</v>
      </c>
      <c r="I48" s="49" t="s">
        <v>63</v>
      </c>
      <c r="J48" s="46"/>
      <c r="K48" s="45" t="s">
        <v>12</v>
      </c>
    </row>
    <row r="50" spans="1:11" ht="15.75" thickBot="1" x14ac:dyDescent="0.25">
      <c r="A50" s="1" t="s">
        <v>77</v>
      </c>
      <c r="E50" s="1">
        <v>24</v>
      </c>
      <c r="F50" s="6">
        <v>24772.079151051934</v>
      </c>
      <c r="G50" s="6">
        <v>594529.89962524641</v>
      </c>
      <c r="I50" s="6">
        <v>247720.79151051934</v>
      </c>
      <c r="K50" s="50">
        <v>247720.79151051934</v>
      </c>
    </row>
    <row r="51" spans="1:11" ht="15.75" thickTop="1" x14ac:dyDescent="0.2"/>
    <row r="53" spans="1:11" ht="16.5" thickBot="1" x14ac:dyDescent="0.3">
      <c r="A53" s="1" t="s">
        <v>12</v>
      </c>
      <c r="K53" s="19">
        <v>2572935.290552631</v>
      </c>
    </row>
    <row r="54" spans="1:11" ht="15.75" thickTop="1" x14ac:dyDescent="0.2"/>
  </sheetData>
  <mergeCells count="5">
    <mergeCell ref="E5:G5"/>
    <mergeCell ref="I5:K5"/>
    <mergeCell ref="C46:D46"/>
    <mergeCell ref="B3:K3"/>
    <mergeCell ref="C31:K31"/>
  </mergeCells>
  <pageMargins left="0" right="0" top="0.74803149606299213" bottom="0.74803149606299213" header="0.31496062992125984" footer="0.31496062992125984"/>
  <pageSetup paperSize="9" scale="72" orientation="portrait" r:id="rId1"/>
  <headerFooter>
    <oddFooter>&amp;R&amp;A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view="pageBreakPreview" topLeftCell="A19" zoomScaleNormal="100" zoomScaleSheetLayoutView="100" workbookViewId="0">
      <selection activeCell="E36" sqref="E36"/>
    </sheetView>
  </sheetViews>
  <sheetFormatPr defaultRowHeight="15.75" x14ac:dyDescent="0.25"/>
  <cols>
    <col min="1" max="3" width="17.85546875" style="24" customWidth="1"/>
    <col min="4" max="4" width="16" style="24" customWidth="1"/>
    <col min="5" max="7" width="15.7109375" style="24" customWidth="1"/>
    <col min="8" max="11" width="9.140625" style="24"/>
    <col min="12" max="12" width="9.28515625" style="24" bestFit="1" customWidth="1"/>
    <col min="13" max="16384" width="9.140625" style="24"/>
  </cols>
  <sheetData>
    <row r="1" spans="1:7" x14ac:dyDescent="0.25">
      <c r="A1" s="18" t="s">
        <v>52</v>
      </c>
      <c r="B1" s="18"/>
      <c r="C1" s="18"/>
      <c r="D1" s="18"/>
      <c r="E1" s="1"/>
      <c r="F1" s="1"/>
      <c r="G1" s="23" t="s">
        <v>93</v>
      </c>
    </row>
    <row r="2" spans="1:7" x14ac:dyDescent="0.25">
      <c r="A2" s="1"/>
      <c r="B2" s="1"/>
      <c r="C2" s="1"/>
      <c r="D2" s="1"/>
      <c r="E2" s="1"/>
      <c r="F2" s="1"/>
      <c r="G2" s="1"/>
    </row>
    <row r="3" spans="1:7" ht="15.75" customHeight="1" x14ac:dyDescent="0.25">
      <c r="A3" s="4" t="s">
        <v>20</v>
      </c>
      <c r="B3" s="84" t="s">
        <v>7</v>
      </c>
      <c r="C3" s="85"/>
      <c r="D3" s="85"/>
      <c r="E3" s="85"/>
      <c r="F3" s="85"/>
      <c r="G3" s="86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5" t="s">
        <v>53</v>
      </c>
      <c r="F5" s="15" t="s">
        <v>54</v>
      </c>
      <c r="G5" s="15" t="s">
        <v>55</v>
      </c>
    </row>
    <row r="6" spans="1:7" x14ac:dyDescent="0.25">
      <c r="A6" s="1"/>
      <c r="B6" s="1"/>
      <c r="C6" s="1"/>
      <c r="D6" s="1"/>
      <c r="E6" s="26"/>
      <c r="F6" s="26"/>
      <c r="G6" s="26"/>
    </row>
    <row r="7" spans="1:7" x14ac:dyDescent="0.25">
      <c r="A7" s="1" t="s">
        <v>0</v>
      </c>
      <c r="B7" s="1"/>
      <c r="C7" s="1"/>
      <c r="D7" s="1"/>
      <c r="E7" s="5">
        <v>6709</v>
      </c>
      <c r="F7" s="6">
        <v>71.580296999387627</v>
      </c>
      <c r="G7" s="6">
        <v>480232.21256889158</v>
      </c>
    </row>
    <row r="8" spans="1:7" x14ac:dyDescent="0.25">
      <c r="A8" s="1" t="s">
        <v>87</v>
      </c>
      <c r="B8" s="1"/>
      <c r="C8" s="1"/>
      <c r="D8" s="1"/>
      <c r="E8" s="5">
        <v>548.54006272505251</v>
      </c>
      <c r="F8" s="6">
        <v>499.47601509401687</v>
      </c>
      <c r="G8" s="6">
        <v>273982.6046493313</v>
      </c>
    </row>
    <row r="9" spans="1:7" x14ac:dyDescent="0.25">
      <c r="A9" s="1" t="s">
        <v>88</v>
      </c>
      <c r="B9" s="1"/>
      <c r="C9" s="1"/>
      <c r="D9" s="1"/>
      <c r="E9" s="5">
        <v>34.060940079146832</v>
      </c>
      <c r="F9" s="6">
        <v>1000.7668706216061</v>
      </c>
      <c r="G9" s="6">
        <v>34087.060413437815</v>
      </c>
    </row>
    <row r="10" spans="1:7" x14ac:dyDescent="0.25">
      <c r="A10" s="1" t="s">
        <v>89</v>
      </c>
      <c r="B10" s="1"/>
      <c r="C10" s="1"/>
      <c r="D10" s="1"/>
      <c r="E10" s="5">
        <v>95.55074423808199</v>
      </c>
      <c r="F10" s="6">
        <v>425.83300463139528</v>
      </c>
      <c r="G10" s="6">
        <v>40688.660513668437</v>
      </c>
    </row>
    <row r="11" spans="1:7" x14ac:dyDescent="0.25">
      <c r="A11" s="1" t="s">
        <v>13</v>
      </c>
      <c r="B11" s="1"/>
      <c r="C11" s="1"/>
      <c r="D11" s="1"/>
      <c r="E11" s="5"/>
      <c r="F11" s="1"/>
      <c r="G11" s="6">
        <v>56747.367314352101</v>
      </c>
    </row>
    <row r="12" spans="1:7" x14ac:dyDescent="0.25">
      <c r="A12" s="1" t="s">
        <v>31</v>
      </c>
      <c r="B12" s="1"/>
      <c r="C12" s="1"/>
      <c r="D12" s="1"/>
      <c r="E12" s="5"/>
      <c r="F12" s="1"/>
      <c r="G12" s="39">
        <v>0</v>
      </c>
    </row>
    <row r="13" spans="1:7" x14ac:dyDescent="0.25">
      <c r="A13" s="1" t="s">
        <v>14</v>
      </c>
      <c r="B13" s="1"/>
      <c r="C13" s="1"/>
      <c r="D13" s="1"/>
      <c r="E13" s="5"/>
      <c r="F13" s="1"/>
      <c r="G13" s="7">
        <v>885737.90545968118</v>
      </c>
    </row>
    <row r="14" spans="1:7" x14ac:dyDescent="0.25">
      <c r="A14" s="1"/>
      <c r="B14" s="1"/>
      <c r="C14" s="1"/>
      <c r="D14" s="1"/>
      <c r="E14" s="5"/>
      <c r="F14" s="1"/>
      <c r="G14" s="11"/>
    </row>
    <row r="15" spans="1:7" x14ac:dyDescent="0.25">
      <c r="A15" s="1" t="s">
        <v>1</v>
      </c>
      <c r="B15" s="1"/>
      <c r="C15" s="1"/>
      <c r="D15" s="1"/>
      <c r="E15" s="5">
        <v>4500</v>
      </c>
      <c r="F15" s="6">
        <v>71.580296999387627</v>
      </c>
      <c r="G15" s="6">
        <v>322111.33649724431</v>
      </c>
    </row>
    <row r="16" spans="1:7" x14ac:dyDescent="0.25">
      <c r="A16" s="1" t="s">
        <v>87</v>
      </c>
      <c r="B16" s="1"/>
      <c r="C16" s="1"/>
      <c r="D16" s="1"/>
      <c r="E16" s="5">
        <v>367.75682669243395</v>
      </c>
      <c r="F16" s="6">
        <v>499.47601509401687</v>
      </c>
      <c r="G16" s="6">
        <v>183685.71431995789</v>
      </c>
    </row>
    <row r="17" spans="1:7" x14ac:dyDescent="0.25">
      <c r="A17" s="1" t="s">
        <v>88</v>
      </c>
      <c r="B17" s="1"/>
      <c r="C17" s="1"/>
      <c r="D17" s="1"/>
      <c r="E17" s="5">
        <v>23.007249473407533</v>
      </c>
      <c r="F17" s="6">
        <v>1000.7668706216061</v>
      </c>
      <c r="G17" s="6">
        <v>23024.893057112651</v>
      </c>
    </row>
    <row r="18" spans="1:7" x14ac:dyDescent="0.25">
      <c r="A18" s="1" t="s">
        <v>89</v>
      </c>
      <c r="B18" s="1"/>
      <c r="C18" s="1"/>
      <c r="D18" s="1"/>
      <c r="E18" s="5">
        <v>65.489099580009025</v>
      </c>
      <c r="F18" s="6">
        <v>425.83300463139528</v>
      </c>
      <c r="G18" s="6">
        <v>27887.420044759889</v>
      </c>
    </row>
    <row r="19" spans="1:7" x14ac:dyDescent="0.25">
      <c r="A19" s="1" t="s">
        <v>15</v>
      </c>
      <c r="B19" s="1"/>
      <c r="C19" s="1"/>
      <c r="D19" s="1"/>
      <c r="E19" s="1"/>
      <c r="F19" s="1"/>
      <c r="G19" s="6">
        <v>26562.3563821592</v>
      </c>
    </row>
    <row r="20" spans="1:7" x14ac:dyDescent="0.25">
      <c r="A20" s="1" t="s">
        <v>31</v>
      </c>
      <c r="B20" s="1"/>
      <c r="C20" s="1"/>
      <c r="D20" s="1"/>
      <c r="E20" s="1"/>
      <c r="F20" s="1"/>
      <c r="G20" s="39">
        <v>0</v>
      </c>
    </row>
    <row r="21" spans="1:7" x14ac:dyDescent="0.25">
      <c r="A21" s="1" t="s">
        <v>16</v>
      </c>
      <c r="B21" s="1"/>
      <c r="C21" s="1"/>
      <c r="D21" s="1"/>
      <c r="E21" s="1"/>
      <c r="F21" s="1"/>
      <c r="G21" s="7">
        <v>583271.72030123393</v>
      </c>
    </row>
    <row r="22" spans="1:7" x14ac:dyDescent="0.25">
      <c r="A22" s="1"/>
      <c r="B22" s="1"/>
      <c r="C22" s="1"/>
      <c r="D22" s="1"/>
      <c r="E22" s="1"/>
      <c r="F22" s="1"/>
      <c r="G22" s="8"/>
    </row>
    <row r="23" spans="1:7" x14ac:dyDescent="0.25">
      <c r="A23" s="1" t="s">
        <v>73</v>
      </c>
      <c r="B23" s="1"/>
      <c r="C23" s="1"/>
      <c r="D23" s="1"/>
      <c r="E23" s="1"/>
      <c r="F23" s="1"/>
      <c r="G23" s="8">
        <v>25000</v>
      </c>
    </row>
    <row r="24" spans="1:7" x14ac:dyDescent="0.25">
      <c r="A24" s="1"/>
      <c r="B24" s="1"/>
      <c r="C24" s="1"/>
      <c r="D24" s="1"/>
      <c r="E24" s="1"/>
      <c r="F24" s="1"/>
      <c r="G24" s="8"/>
    </row>
    <row r="25" spans="1:7" ht="16.5" thickBot="1" x14ac:dyDescent="0.3">
      <c r="A25" s="1" t="s">
        <v>102</v>
      </c>
      <c r="B25" s="1"/>
      <c r="C25" s="1"/>
      <c r="D25" s="1"/>
      <c r="E25" s="1"/>
      <c r="F25" s="1"/>
      <c r="G25" s="19">
        <v>1494009.6257609152</v>
      </c>
    </row>
    <row r="26" spans="1:7" ht="16.5" thickTop="1" x14ac:dyDescent="0.25">
      <c r="A26" s="1"/>
      <c r="B26" s="1"/>
      <c r="C26" s="1"/>
      <c r="D26" s="1"/>
      <c r="E26" s="1"/>
      <c r="F26" s="1"/>
      <c r="G26" s="1"/>
    </row>
    <row r="27" spans="1:7" ht="16.5" thickBot="1" x14ac:dyDescent="0.3">
      <c r="A27" s="22"/>
      <c r="B27" s="22"/>
      <c r="C27" s="22"/>
      <c r="D27" s="22"/>
      <c r="E27" s="22"/>
      <c r="F27" s="22"/>
      <c r="G27" s="22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 t="s">
        <v>57</v>
      </c>
      <c r="B29" s="1"/>
      <c r="C29" s="1"/>
      <c r="D29" s="1"/>
      <c r="G29" s="1"/>
    </row>
    <row r="30" spans="1:7" s="30" customFormat="1" ht="27.75" customHeight="1" x14ac:dyDescent="0.25">
      <c r="A30" s="38" t="s">
        <v>58</v>
      </c>
      <c r="B30" s="17">
        <v>1104</v>
      </c>
      <c r="C30" s="87" t="s">
        <v>23</v>
      </c>
      <c r="D30" s="87"/>
      <c r="E30" s="87"/>
      <c r="F30" s="87"/>
      <c r="G30" s="87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ht="65.25" customHeight="1" x14ac:dyDescent="0.25">
      <c r="A32" s="1"/>
      <c r="B32" s="1"/>
      <c r="C32" s="1"/>
      <c r="D32" s="1"/>
      <c r="E32" s="45" t="s">
        <v>61</v>
      </c>
      <c r="F32" s="45" t="s">
        <v>91</v>
      </c>
      <c r="G32" s="45" t="s">
        <v>92</v>
      </c>
    </row>
    <row r="33" spans="1:7" x14ac:dyDescent="0.25">
      <c r="A33" s="1" t="s">
        <v>59</v>
      </c>
      <c r="B33" s="1"/>
      <c r="C33" s="1"/>
      <c r="D33" s="1"/>
      <c r="E33" s="1">
        <v>24</v>
      </c>
      <c r="F33" s="6">
        <v>37533.817950439283</v>
      </c>
      <c r="G33" s="6">
        <v>900811.63081054273</v>
      </c>
    </row>
    <row r="34" spans="1:7" x14ac:dyDescent="0.25">
      <c r="A34" s="1" t="s">
        <v>60</v>
      </c>
      <c r="B34" s="1"/>
      <c r="C34" s="1"/>
      <c r="D34" s="1"/>
      <c r="E34" s="1">
        <v>40</v>
      </c>
      <c r="F34" s="6">
        <v>14829.949873759309</v>
      </c>
      <c r="G34" s="6">
        <v>593197.99495037238</v>
      </c>
    </row>
    <row r="35" spans="1:7" x14ac:dyDescent="0.25">
      <c r="A35" s="1"/>
      <c r="B35" s="1"/>
      <c r="C35" s="1"/>
      <c r="D35" s="1"/>
      <c r="E35" s="1"/>
      <c r="F35" s="1"/>
      <c r="G35" s="1"/>
    </row>
    <row r="36" spans="1:7" ht="16.5" thickBot="1" x14ac:dyDescent="0.3">
      <c r="A36" s="1" t="s">
        <v>12</v>
      </c>
      <c r="B36" s="1"/>
      <c r="C36" s="1"/>
      <c r="D36" s="1"/>
      <c r="E36" s="21">
        <v>64</v>
      </c>
      <c r="F36" s="11"/>
      <c r="G36" s="19">
        <v>1494009.6257609152</v>
      </c>
    </row>
    <row r="37" spans="1:7" ht="16.5" thickTop="1" x14ac:dyDescent="0.25"/>
  </sheetData>
  <mergeCells count="2">
    <mergeCell ref="B3:G3"/>
    <mergeCell ref="C30:G30"/>
  </mergeCells>
  <pageMargins left="0" right="0" top="0.74803149606299213" bottom="0.74803149606299213" header="0.31496062992125984" footer="0.31496062992125984"/>
  <pageSetup paperSize="9" scale="86" orientation="portrait" r:id="rId1"/>
  <headerFooter>
    <oddFooter>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view="pageBreakPreview" topLeftCell="A13" zoomScaleNormal="100" zoomScaleSheetLayoutView="100" workbookViewId="0">
      <selection activeCell="E31" sqref="E31:G31"/>
    </sheetView>
  </sheetViews>
  <sheetFormatPr defaultRowHeight="15.75" x14ac:dyDescent="0.25"/>
  <cols>
    <col min="1" max="1" width="11.28515625" style="24" customWidth="1"/>
    <col min="2" max="4" width="17" style="24" customWidth="1"/>
    <col min="5" max="5" width="15.140625" style="24" customWidth="1"/>
    <col min="6" max="6" width="14.7109375" style="24" customWidth="1"/>
    <col min="7" max="7" width="15.42578125" style="24" customWidth="1"/>
    <col min="8" max="11" width="9.140625" style="24"/>
    <col min="12" max="12" width="12.7109375" style="24" bestFit="1" customWidth="1"/>
    <col min="13" max="13" width="9.28515625" style="24" bestFit="1" customWidth="1"/>
    <col min="14" max="16384" width="9.140625" style="24"/>
  </cols>
  <sheetData>
    <row r="1" spans="1:7" x14ac:dyDescent="0.25">
      <c r="A1" s="18" t="s">
        <v>52</v>
      </c>
      <c r="B1" s="18"/>
      <c r="C1" s="18"/>
      <c r="D1" s="18"/>
      <c r="E1" s="1"/>
      <c r="F1" s="1"/>
      <c r="G1" s="23" t="s">
        <v>93</v>
      </c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4" t="s">
        <v>20</v>
      </c>
      <c r="B3" s="84" t="s">
        <v>8</v>
      </c>
      <c r="C3" s="85"/>
      <c r="D3" s="85"/>
      <c r="E3" s="85"/>
      <c r="F3" s="85"/>
      <c r="G3" s="86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5" t="s">
        <v>53</v>
      </c>
      <c r="F5" s="15" t="s">
        <v>54</v>
      </c>
      <c r="G5" s="15" t="s">
        <v>55</v>
      </c>
    </row>
    <row r="6" spans="1:7" x14ac:dyDescent="0.25">
      <c r="A6" s="1" t="s">
        <v>0</v>
      </c>
      <c r="B6" s="1"/>
      <c r="C6" s="1"/>
      <c r="D6" s="1"/>
      <c r="E6" s="5">
        <v>4592</v>
      </c>
      <c r="F6" s="6">
        <v>71.580296999387627</v>
      </c>
      <c r="G6" s="6">
        <v>328696.72382118797</v>
      </c>
    </row>
    <row r="7" spans="1:7" x14ac:dyDescent="0.25">
      <c r="A7" s="1" t="s">
        <v>87</v>
      </c>
      <c r="B7" s="1"/>
      <c r="C7" s="1"/>
      <c r="D7" s="1"/>
      <c r="E7" s="5">
        <v>760.69580448692909</v>
      </c>
      <c r="F7" s="6">
        <v>499.47601509401687</v>
      </c>
      <c r="G7" s="6">
        <v>379949.3091238687</v>
      </c>
    </row>
    <row r="8" spans="1:7" x14ac:dyDescent="0.25">
      <c r="A8" s="1" t="s">
        <v>88</v>
      </c>
      <c r="B8" s="1"/>
      <c r="C8" s="1"/>
      <c r="D8" s="1"/>
      <c r="E8" s="5">
        <v>43.066011307571756</v>
      </c>
      <c r="F8" s="6">
        <v>1000.7668706216061</v>
      </c>
      <c r="G8" s="6">
        <v>43099.037366433287</v>
      </c>
    </row>
    <row r="9" spans="1:7" x14ac:dyDescent="0.25">
      <c r="A9" s="1" t="s">
        <v>89</v>
      </c>
      <c r="B9" s="1"/>
      <c r="C9" s="1"/>
      <c r="D9" s="1"/>
      <c r="E9" s="5">
        <v>46.120580836794986</v>
      </c>
      <c r="F9" s="6">
        <v>425.83300463139528</v>
      </c>
      <c r="G9" s="6">
        <v>19639.665513077558</v>
      </c>
    </row>
    <row r="10" spans="1:7" x14ac:dyDescent="0.25">
      <c r="A10" s="1" t="s">
        <v>13</v>
      </c>
      <c r="B10" s="1"/>
      <c r="C10" s="1"/>
      <c r="D10" s="1"/>
      <c r="E10" s="5"/>
      <c r="F10" s="1"/>
      <c r="G10" s="1">
        <v>0</v>
      </c>
    </row>
    <row r="11" spans="1:7" x14ac:dyDescent="0.25">
      <c r="A11" s="1" t="s">
        <v>31</v>
      </c>
      <c r="B11" s="1"/>
      <c r="C11" s="1"/>
      <c r="D11" s="1"/>
      <c r="E11" s="5"/>
      <c r="F11" s="1"/>
      <c r="G11" s="1">
        <v>0</v>
      </c>
    </row>
    <row r="12" spans="1:7" x14ac:dyDescent="0.25">
      <c r="A12" s="1" t="s">
        <v>14</v>
      </c>
      <c r="B12" s="1"/>
      <c r="C12" s="1"/>
      <c r="D12" s="1"/>
      <c r="E12" s="5"/>
      <c r="F12" s="1"/>
      <c r="G12" s="7">
        <v>771384.7358245675</v>
      </c>
    </row>
    <row r="13" spans="1:7" x14ac:dyDescent="0.25">
      <c r="A13" s="1"/>
      <c r="B13" s="1"/>
      <c r="C13" s="1"/>
      <c r="D13" s="1"/>
      <c r="E13" s="5"/>
      <c r="F13" s="1"/>
      <c r="G13" s="11"/>
    </row>
    <row r="14" spans="1:7" x14ac:dyDescent="0.25">
      <c r="A14" s="1" t="s">
        <v>1</v>
      </c>
      <c r="B14" s="1"/>
      <c r="C14" s="1"/>
      <c r="D14" s="1"/>
      <c r="E14" s="5">
        <v>3160</v>
      </c>
      <c r="F14" s="6">
        <v>71.580296999387627</v>
      </c>
      <c r="G14" s="6">
        <v>226193.7385180649</v>
      </c>
    </row>
    <row r="15" spans="1:7" x14ac:dyDescent="0.25">
      <c r="A15" s="1" t="s">
        <v>87</v>
      </c>
      <c r="B15" s="1"/>
      <c r="C15" s="1"/>
      <c r="D15" s="1"/>
      <c r="E15" s="5">
        <v>550.23573969718552</v>
      </c>
      <c r="F15" s="6">
        <v>499.47601509401687</v>
      </c>
      <c r="G15" s="6">
        <v>274829.55462625896</v>
      </c>
    </row>
    <row r="16" spans="1:7" x14ac:dyDescent="0.25">
      <c r="A16" s="1" t="s">
        <v>88</v>
      </c>
      <c r="B16" s="1"/>
      <c r="C16" s="1"/>
      <c r="D16" s="1"/>
      <c r="E16" s="5">
        <v>31.004018844674739</v>
      </c>
      <c r="F16" s="6">
        <v>1000.7668706216061</v>
      </c>
      <c r="G16" s="6">
        <v>31027.794915878443</v>
      </c>
    </row>
    <row r="17" spans="1:7" x14ac:dyDescent="0.25">
      <c r="A17" s="1" t="s">
        <v>89</v>
      </c>
      <c r="B17" s="1"/>
      <c r="C17" s="1"/>
      <c r="D17" s="1"/>
      <c r="E17" s="5">
        <v>35.055038179829666</v>
      </c>
      <c r="F17" s="6">
        <v>425.83300463139528</v>
      </c>
      <c r="G17" s="6">
        <v>14927.592235585145</v>
      </c>
    </row>
    <row r="18" spans="1:7" x14ac:dyDescent="0.25">
      <c r="A18" s="1" t="s">
        <v>15</v>
      </c>
      <c r="B18" s="1"/>
      <c r="C18" s="1"/>
      <c r="D18" s="1"/>
      <c r="E18" s="1"/>
      <c r="F18" s="1"/>
      <c r="G18" s="1">
        <v>0</v>
      </c>
    </row>
    <row r="19" spans="1:7" x14ac:dyDescent="0.25">
      <c r="A19" s="1" t="s">
        <v>31</v>
      </c>
      <c r="B19" s="1"/>
      <c r="C19" s="1"/>
      <c r="D19" s="1"/>
      <c r="E19" s="1"/>
      <c r="F19" s="1"/>
      <c r="G19" s="52">
        <v>0</v>
      </c>
    </row>
    <row r="20" spans="1:7" x14ac:dyDescent="0.25">
      <c r="A20" s="1" t="s">
        <v>16</v>
      </c>
      <c r="B20" s="1"/>
      <c r="C20" s="1"/>
      <c r="D20" s="1"/>
      <c r="E20" s="1"/>
      <c r="F20" s="1"/>
      <c r="G20" s="7">
        <v>546978.6802957874</v>
      </c>
    </row>
    <row r="21" spans="1:7" x14ac:dyDescent="0.25">
      <c r="A21" s="1"/>
      <c r="B21" s="1"/>
      <c r="C21" s="1"/>
      <c r="D21" s="1"/>
      <c r="E21" s="1"/>
      <c r="F21" s="1"/>
      <c r="G21" s="8"/>
    </row>
    <row r="22" spans="1:7" x14ac:dyDescent="0.25">
      <c r="A22" s="1" t="s">
        <v>73</v>
      </c>
      <c r="B22" s="1"/>
      <c r="C22" s="1"/>
      <c r="D22" s="1"/>
      <c r="E22" s="1"/>
      <c r="F22" s="1"/>
      <c r="G22" s="11">
        <v>25000</v>
      </c>
    </row>
    <row r="23" spans="1:7" x14ac:dyDescent="0.25">
      <c r="A23" s="1"/>
      <c r="B23" s="1"/>
      <c r="C23" s="1"/>
      <c r="D23" s="1"/>
      <c r="E23" s="1"/>
      <c r="F23" s="1"/>
      <c r="G23" s="11"/>
    </row>
    <row r="24" spans="1:7" ht="16.5" thickBot="1" x14ac:dyDescent="0.3">
      <c r="A24" s="1" t="s">
        <v>102</v>
      </c>
      <c r="B24" s="1"/>
      <c r="C24" s="1"/>
      <c r="D24" s="1"/>
      <c r="E24" s="1"/>
      <c r="F24" s="1"/>
      <c r="G24" s="19">
        <v>1343363.416120355</v>
      </c>
    </row>
    <row r="25" spans="1:7" ht="16.5" thickTop="1" x14ac:dyDescent="0.25">
      <c r="A25" s="1"/>
      <c r="B25" s="1"/>
      <c r="C25" s="1"/>
      <c r="D25" s="1"/>
      <c r="E25" s="1"/>
      <c r="F25" s="1"/>
      <c r="G25" s="1"/>
    </row>
    <row r="26" spans="1:7" ht="16.5" thickBot="1" x14ac:dyDescent="0.3">
      <c r="A26" s="22"/>
      <c r="B26" s="22"/>
      <c r="C26" s="22"/>
      <c r="D26" s="22"/>
      <c r="E26" s="22"/>
      <c r="F26" s="22"/>
      <c r="G26" s="22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 t="s">
        <v>57</v>
      </c>
      <c r="B28" s="1"/>
      <c r="C28" s="1"/>
      <c r="D28" s="1"/>
      <c r="G28" s="1"/>
    </row>
    <row r="29" spans="1:7" ht="15.75" customHeight="1" x14ac:dyDescent="0.25">
      <c r="A29" s="1" t="s">
        <v>58</v>
      </c>
      <c r="B29" s="44">
        <v>1116</v>
      </c>
      <c r="C29" s="73" t="s">
        <v>24</v>
      </c>
      <c r="D29" s="73"/>
      <c r="E29" s="73"/>
      <c r="F29" s="73"/>
      <c r="G29" s="73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ht="47.25" customHeight="1" x14ac:dyDescent="0.25">
      <c r="A31" s="1"/>
      <c r="B31" s="1"/>
      <c r="C31" s="1"/>
      <c r="D31" s="1"/>
      <c r="E31" s="45" t="s">
        <v>61</v>
      </c>
      <c r="F31" s="45" t="s">
        <v>91</v>
      </c>
      <c r="G31" s="45" t="s">
        <v>92</v>
      </c>
    </row>
    <row r="32" spans="1:7" x14ac:dyDescent="0.25">
      <c r="A32" s="1" t="s">
        <v>59</v>
      </c>
      <c r="B32" s="1"/>
      <c r="C32" s="1"/>
      <c r="D32" s="1"/>
      <c r="E32" s="1">
        <v>16</v>
      </c>
      <c r="F32" s="6">
        <v>49125.776947652921</v>
      </c>
      <c r="G32" s="11">
        <v>786012.43116244674</v>
      </c>
    </row>
    <row r="33" spans="1:7" x14ac:dyDescent="0.25">
      <c r="A33" s="1" t="s">
        <v>60</v>
      </c>
      <c r="B33" s="1"/>
      <c r="C33" s="1"/>
      <c r="D33" s="1"/>
      <c r="E33" s="1">
        <v>30</v>
      </c>
      <c r="F33" s="6">
        <v>18578.366165263604</v>
      </c>
      <c r="G33" s="11">
        <v>557350.98495790816</v>
      </c>
    </row>
    <row r="34" spans="1:7" x14ac:dyDescent="0.25">
      <c r="A34" s="1"/>
      <c r="B34" s="1"/>
      <c r="C34" s="1"/>
      <c r="D34" s="1"/>
      <c r="E34" s="1"/>
      <c r="F34" s="1"/>
      <c r="G34" s="1"/>
    </row>
    <row r="35" spans="1:7" ht="16.5" thickBot="1" x14ac:dyDescent="0.3">
      <c r="A35" s="1" t="s">
        <v>12</v>
      </c>
      <c r="B35" s="1"/>
      <c r="C35" s="1"/>
      <c r="D35" s="1"/>
      <c r="E35" s="53">
        <v>46</v>
      </c>
      <c r="F35" s="11"/>
      <c r="G35" s="19">
        <v>1343363.416120355</v>
      </c>
    </row>
    <row r="36" spans="1:7" ht="16.5" thickTop="1" x14ac:dyDescent="0.25"/>
  </sheetData>
  <mergeCells count="2">
    <mergeCell ref="B3:G3"/>
    <mergeCell ref="C29:G29"/>
  </mergeCells>
  <pageMargins left="0" right="0" top="0.74803149606299213" bottom="0.74803149606299213" header="0.31496062992125984" footer="0.31496062992125984"/>
  <pageSetup paperSize="9" scale="93" orientation="portrait" r:id="rId1"/>
  <headerFooter>
    <oddFooter>&amp;L&amp;F&amp;R&amp;A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view="pageBreakPreview" topLeftCell="A9" zoomScaleNormal="100" zoomScaleSheetLayoutView="100" workbookViewId="0">
      <selection activeCell="I33" sqref="I33"/>
    </sheetView>
  </sheetViews>
  <sheetFormatPr defaultRowHeight="15" x14ac:dyDescent="0.2"/>
  <cols>
    <col min="1" max="1" width="18.7109375" style="1" customWidth="1"/>
    <col min="2" max="2" width="11.28515625" style="1" bestFit="1" customWidth="1"/>
    <col min="3" max="3" width="7.28515625" style="1" bestFit="1" customWidth="1"/>
    <col min="4" max="4" width="13.85546875" style="1" customWidth="1"/>
    <col min="5" max="7" width="11.5703125" style="1" bestFit="1" customWidth="1"/>
    <col min="8" max="8" width="10.42578125" style="1" bestFit="1" customWidth="1"/>
    <col min="9" max="9" width="12.42578125" style="1" bestFit="1" customWidth="1"/>
    <col min="10" max="11" width="11.28515625" style="1" bestFit="1" customWidth="1"/>
    <col min="12" max="13" width="9.140625" style="1"/>
    <col min="14" max="14" width="9.85546875" style="1" bestFit="1" customWidth="1"/>
    <col min="15" max="15" width="12.140625" style="1" customWidth="1"/>
    <col min="16" max="16" width="11.28515625" style="1" bestFit="1" customWidth="1"/>
    <col min="17" max="16384" width="9.140625" style="1"/>
  </cols>
  <sheetData>
    <row r="1" spans="1:9" ht="15.75" x14ac:dyDescent="0.25">
      <c r="A1" s="18" t="s">
        <v>52</v>
      </c>
      <c r="I1" s="23" t="s">
        <v>93</v>
      </c>
    </row>
    <row r="3" spans="1:9" ht="15" customHeight="1" x14ac:dyDescent="0.2">
      <c r="A3" s="4" t="s">
        <v>20</v>
      </c>
      <c r="B3" s="84" t="s">
        <v>10</v>
      </c>
      <c r="C3" s="85"/>
      <c r="D3" s="85"/>
      <c r="E3" s="85"/>
      <c r="F3" s="85"/>
      <c r="G3" s="85"/>
      <c r="H3" s="85"/>
      <c r="I3" s="86"/>
    </row>
    <row r="5" spans="1:9" s="38" customFormat="1" ht="23.25" customHeight="1" x14ac:dyDescent="0.25">
      <c r="G5" s="59" t="s">
        <v>53</v>
      </c>
      <c r="H5" s="59" t="s">
        <v>54</v>
      </c>
      <c r="I5" s="59" t="s">
        <v>55</v>
      </c>
    </row>
    <row r="6" spans="1:9" x14ac:dyDescent="0.2">
      <c r="A6" s="1" t="s">
        <v>0</v>
      </c>
      <c r="G6" s="5">
        <v>3735</v>
      </c>
      <c r="H6" s="6">
        <v>71.580296999387627</v>
      </c>
      <c r="I6" s="6">
        <v>267352.40929271281</v>
      </c>
    </row>
    <row r="7" spans="1:9" x14ac:dyDescent="0.2">
      <c r="A7" s="1" t="s">
        <v>87</v>
      </c>
      <c r="G7" s="5">
        <v>309.97043629543197</v>
      </c>
      <c r="H7" s="6">
        <v>499.47601509401687</v>
      </c>
      <c r="I7" s="6">
        <v>154822.79831779617</v>
      </c>
    </row>
    <row r="8" spans="1:9" x14ac:dyDescent="0.2">
      <c r="A8" s="1" t="s">
        <v>88</v>
      </c>
      <c r="G8" s="5">
        <v>18.884197576695929</v>
      </c>
      <c r="H8" s="6">
        <v>1000.7668706216061</v>
      </c>
      <c r="I8" s="6">
        <v>18898.679313030101</v>
      </c>
    </row>
    <row r="9" spans="1:9" x14ac:dyDescent="0.2">
      <c r="A9" s="1" t="s">
        <v>89</v>
      </c>
      <c r="G9" s="5">
        <v>88.691102430537569</v>
      </c>
      <c r="H9" s="6">
        <v>425.83300463139528</v>
      </c>
      <c r="I9" s="6">
        <v>37767.598632066656</v>
      </c>
    </row>
    <row r="10" spans="1:9" x14ac:dyDescent="0.2">
      <c r="A10" s="1" t="s">
        <v>13</v>
      </c>
      <c r="G10" s="5"/>
      <c r="I10" s="6">
        <v>62325.197765904813</v>
      </c>
    </row>
    <row r="11" spans="1:9" x14ac:dyDescent="0.2">
      <c r="A11" s="1" t="s">
        <v>31</v>
      </c>
      <c r="G11" s="5"/>
      <c r="I11" s="39">
        <v>0</v>
      </c>
    </row>
    <row r="12" spans="1:9" x14ac:dyDescent="0.2">
      <c r="A12" s="1" t="s">
        <v>14</v>
      </c>
      <c r="G12" s="5"/>
      <c r="I12" s="7">
        <v>541166.68332151056</v>
      </c>
    </row>
    <row r="13" spans="1:9" x14ac:dyDescent="0.2">
      <c r="G13" s="5"/>
      <c r="I13" s="11"/>
    </row>
    <row r="14" spans="1:9" x14ac:dyDescent="0.2">
      <c r="A14" s="1" t="s">
        <v>1</v>
      </c>
      <c r="G14" s="5">
        <v>2584</v>
      </c>
      <c r="H14" s="6">
        <v>71.580296999387627</v>
      </c>
      <c r="I14" s="6">
        <v>184963.48744641762</v>
      </c>
    </row>
    <row r="15" spans="1:9" x14ac:dyDescent="0.2">
      <c r="A15" s="1" t="s">
        <v>87</v>
      </c>
      <c r="G15" s="5">
        <v>206.00003446242926</v>
      </c>
      <c r="H15" s="6">
        <v>499.47601509401687</v>
      </c>
      <c r="I15" s="6">
        <v>102892.07632252431</v>
      </c>
    </row>
    <row r="16" spans="1:9" x14ac:dyDescent="0.2">
      <c r="A16" s="1" t="s">
        <v>88</v>
      </c>
      <c r="G16" s="5">
        <v>13.76135450759061</v>
      </c>
      <c r="H16" s="6">
        <v>1000.7668706216061</v>
      </c>
      <c r="I16" s="6">
        <v>13771.907686075989</v>
      </c>
    </row>
    <row r="17" spans="1:16" x14ac:dyDescent="0.2">
      <c r="A17" s="1" t="s">
        <v>89</v>
      </c>
      <c r="G17" s="5">
        <v>58.339011795838331</v>
      </c>
      <c r="H17" s="6">
        <v>425.83300463139528</v>
      </c>
      <c r="I17" s="6">
        <v>24842.676680248249</v>
      </c>
    </row>
    <row r="18" spans="1:16" x14ac:dyDescent="0.2">
      <c r="A18" s="1" t="s">
        <v>15</v>
      </c>
      <c r="I18" s="6">
        <v>42492.802234095187</v>
      </c>
    </row>
    <row r="19" spans="1:16" x14ac:dyDescent="0.2">
      <c r="A19" s="1" t="s">
        <v>31</v>
      </c>
      <c r="I19" s="39">
        <v>0</v>
      </c>
    </row>
    <row r="20" spans="1:16" x14ac:dyDescent="0.2">
      <c r="A20" s="1" t="s">
        <v>16</v>
      </c>
      <c r="I20" s="7">
        <v>368962.95036936132</v>
      </c>
    </row>
    <row r="21" spans="1:16" x14ac:dyDescent="0.2">
      <c r="I21" s="8"/>
    </row>
    <row r="22" spans="1:16" ht="16.5" thickBot="1" x14ac:dyDescent="0.3">
      <c r="A22" s="1" t="s">
        <v>102</v>
      </c>
      <c r="I22" s="19">
        <v>910129.63369087188</v>
      </c>
    </row>
    <row r="23" spans="1:16" ht="15.75" thickTop="1" x14ac:dyDescent="0.2"/>
    <row r="24" spans="1:16" ht="15.75" thickBot="1" x14ac:dyDescent="0.25">
      <c r="A24" s="22"/>
      <c r="B24" s="22"/>
      <c r="C24" s="22"/>
      <c r="D24" s="22"/>
      <c r="E24" s="22"/>
      <c r="F24" s="22"/>
      <c r="G24" s="22"/>
      <c r="H24" s="22"/>
      <c r="I24" s="22"/>
    </row>
    <row r="26" spans="1:16" ht="15.75" x14ac:dyDescent="0.25">
      <c r="A26" s="18" t="s">
        <v>104</v>
      </c>
    </row>
    <row r="27" spans="1:16" x14ac:dyDescent="0.2"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26"/>
      <c r="P27" s="26"/>
    </row>
    <row r="28" spans="1:16" x14ac:dyDescent="0.2">
      <c r="A28" s="1" t="s">
        <v>103</v>
      </c>
      <c r="B28" s="1" t="s">
        <v>65</v>
      </c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</row>
    <row r="29" spans="1:16" x14ac:dyDescent="0.2">
      <c r="A29" s="58">
        <v>4246</v>
      </c>
      <c r="B29" s="54" t="s">
        <v>33</v>
      </c>
      <c r="C29" s="4"/>
      <c r="D29" s="4"/>
      <c r="E29" s="55"/>
      <c r="F29" s="55"/>
      <c r="G29" s="55"/>
      <c r="H29" s="55"/>
      <c r="I29" s="11">
        <v>227532.40842271797</v>
      </c>
      <c r="J29" s="55"/>
      <c r="K29" s="55"/>
      <c r="L29" s="55"/>
      <c r="M29" s="55"/>
      <c r="N29" s="11"/>
      <c r="O29" s="11"/>
      <c r="P29" s="11"/>
    </row>
    <row r="30" spans="1:16" x14ac:dyDescent="0.2">
      <c r="A30" s="58">
        <v>4196</v>
      </c>
      <c r="B30" s="54" t="s">
        <v>41</v>
      </c>
      <c r="C30" s="4"/>
      <c r="D30" s="4"/>
      <c r="E30" s="55"/>
      <c r="F30" s="55"/>
      <c r="G30" s="55"/>
      <c r="H30" s="55"/>
      <c r="I30" s="11">
        <v>227532.40842271797</v>
      </c>
      <c r="J30" s="55"/>
      <c r="K30" s="55"/>
      <c r="L30" s="55"/>
      <c r="M30" s="55"/>
      <c r="N30" s="11"/>
      <c r="O30" s="11"/>
      <c r="P30" s="11"/>
    </row>
    <row r="31" spans="1:16" x14ac:dyDescent="0.2">
      <c r="A31" s="58">
        <v>5408</v>
      </c>
      <c r="B31" s="54" t="s">
        <v>42</v>
      </c>
      <c r="C31" s="4"/>
      <c r="D31" s="4"/>
      <c r="E31" s="55"/>
      <c r="F31" s="55"/>
      <c r="G31" s="55"/>
      <c r="H31" s="55"/>
      <c r="I31" s="11">
        <v>227532.40842271797</v>
      </c>
      <c r="J31" s="55"/>
      <c r="K31" s="55"/>
      <c r="L31" s="55"/>
      <c r="M31" s="55"/>
      <c r="N31" s="11"/>
      <c r="O31" s="11"/>
      <c r="P31" s="11"/>
    </row>
    <row r="32" spans="1:16" x14ac:dyDescent="0.2">
      <c r="A32" s="58">
        <v>6919</v>
      </c>
      <c r="B32" s="54" t="s">
        <v>49</v>
      </c>
      <c r="C32" s="4"/>
      <c r="D32" s="4"/>
      <c r="E32" s="55"/>
      <c r="F32" s="55"/>
      <c r="G32" s="55"/>
      <c r="H32" s="55"/>
      <c r="I32" s="11">
        <v>227532.40842271797</v>
      </c>
      <c r="J32" s="55"/>
      <c r="K32" s="55"/>
      <c r="L32" s="55"/>
      <c r="M32" s="55"/>
      <c r="N32" s="11"/>
      <c r="O32" s="11"/>
      <c r="P32" s="11"/>
    </row>
    <row r="33" spans="1:16" ht="16.5" thickBot="1" x14ac:dyDescent="0.3">
      <c r="A33" s="1" t="s">
        <v>21</v>
      </c>
      <c r="E33" s="26"/>
      <c r="F33" s="26"/>
      <c r="G33" s="26"/>
      <c r="H33" s="26"/>
      <c r="I33" s="19">
        <v>910129.63369087188</v>
      </c>
      <c r="J33" s="26"/>
      <c r="K33" s="26"/>
      <c r="L33" s="26"/>
      <c r="M33" s="26"/>
      <c r="N33" s="26"/>
      <c r="O33" s="26"/>
      <c r="P33" s="26"/>
    </row>
    <row r="34" spans="1:16" ht="16.5" thickTop="1" x14ac:dyDescent="0.25"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7"/>
    </row>
    <row r="35" spans="1:16" x14ac:dyDescent="0.2"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</row>
    <row r="36" spans="1:16" ht="15.75" x14ac:dyDescent="0.25"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48"/>
    </row>
  </sheetData>
  <mergeCells count="3">
    <mergeCell ref="E27:I27"/>
    <mergeCell ref="J27:N27"/>
    <mergeCell ref="B3:I3"/>
  </mergeCells>
  <pageMargins left="0" right="0" top="0.74803149606299213" bottom="0.74803149606299213" header="0.31496062992125984" footer="0.31496062992125984"/>
  <pageSetup paperSize="9" scale="92" orientation="portrait" r:id="rId1"/>
  <headerFoot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9"/>
  <sheetViews>
    <sheetView topLeftCell="A36" workbookViewId="0">
      <selection activeCell="S61" sqref="S61"/>
    </sheetView>
  </sheetViews>
  <sheetFormatPr defaultRowHeight="15" outlineLevelCol="1" x14ac:dyDescent="0.2"/>
  <cols>
    <col min="1" max="1" width="9.42578125" style="1" customWidth="1"/>
    <col min="2" max="2" width="14.5703125" style="1" customWidth="1"/>
    <col min="3" max="3" width="17" style="1" customWidth="1"/>
    <col min="4" max="4" width="13.85546875" style="1" customWidth="1"/>
    <col min="5" max="8" width="11.7109375" style="1" hidden="1" customWidth="1" outlineLevel="1"/>
    <col min="9" max="9" width="13.140625" style="1" customWidth="1" collapsed="1"/>
    <col min="10" max="13" width="11.7109375" style="1" hidden="1" customWidth="1" outlineLevel="1"/>
    <col min="14" max="14" width="13.140625" style="1" customWidth="1" collapsed="1"/>
    <col min="15" max="15" width="14.5703125" style="1" customWidth="1"/>
    <col min="16" max="16" width="14.140625" style="1" bestFit="1" customWidth="1"/>
    <col min="17" max="17" width="11.42578125" style="1" bestFit="1" customWidth="1"/>
    <col min="18" max="19" width="9.28515625" style="1" bestFit="1" customWidth="1"/>
    <col min="20" max="20" width="11" style="1" bestFit="1" customWidth="1"/>
    <col min="21" max="21" width="12.140625" style="1" customWidth="1"/>
    <col min="22" max="22" width="12.7109375" style="1" bestFit="1" customWidth="1"/>
    <col min="23" max="16384" width="9.140625" style="1"/>
  </cols>
  <sheetData>
    <row r="1" spans="1:16" ht="15.75" x14ac:dyDescent="0.25">
      <c r="A1" s="18" t="s">
        <v>52</v>
      </c>
      <c r="P1" s="23" t="s">
        <v>93</v>
      </c>
    </row>
    <row r="3" spans="1:16" ht="15" customHeight="1" x14ac:dyDescent="0.2">
      <c r="A3" s="4" t="s">
        <v>20</v>
      </c>
      <c r="B3" s="84" t="s">
        <v>9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6"/>
    </row>
    <row r="5" spans="1:16" x14ac:dyDescent="0.2">
      <c r="I5" s="15" t="s">
        <v>53</v>
      </c>
      <c r="J5" s="15"/>
      <c r="K5" s="15"/>
      <c r="L5" s="15"/>
      <c r="M5" s="15"/>
      <c r="N5" s="15" t="s">
        <v>54</v>
      </c>
      <c r="O5" s="15" t="s">
        <v>55</v>
      </c>
    </row>
    <row r="6" spans="1:16" x14ac:dyDescent="0.2">
      <c r="I6" s="16"/>
      <c r="J6" s="16"/>
      <c r="K6" s="16"/>
      <c r="L6" s="16"/>
      <c r="M6" s="16"/>
      <c r="N6" s="16"/>
      <c r="O6" s="16"/>
    </row>
    <row r="7" spans="1:16" x14ac:dyDescent="0.2">
      <c r="A7" s="1" t="s">
        <v>0</v>
      </c>
      <c r="I7" s="5">
        <v>4465</v>
      </c>
      <c r="J7" s="5"/>
      <c r="K7" s="5"/>
      <c r="L7" s="5"/>
      <c r="M7" s="5"/>
      <c r="N7" s="6">
        <v>71.580296999387627</v>
      </c>
      <c r="O7" s="6">
        <v>319606.02610226575</v>
      </c>
    </row>
    <row r="8" spans="1:16" x14ac:dyDescent="0.2">
      <c r="A8" s="1" t="s">
        <v>87</v>
      </c>
      <c r="I8" s="5">
        <v>419.17074162620452</v>
      </c>
      <c r="J8" s="5"/>
      <c r="K8" s="5"/>
      <c r="L8" s="5"/>
      <c r="M8" s="5"/>
      <c r="N8" s="6">
        <v>499.47601509401687</v>
      </c>
      <c r="O8" s="6">
        <v>209365.73167146038</v>
      </c>
    </row>
    <row r="9" spans="1:16" x14ac:dyDescent="0.2">
      <c r="A9" s="1" t="s">
        <v>88</v>
      </c>
      <c r="I9" s="5">
        <v>54.65042192861916</v>
      </c>
      <c r="J9" s="5"/>
      <c r="K9" s="5"/>
      <c r="L9" s="5"/>
      <c r="M9" s="5"/>
      <c r="N9" s="6">
        <v>1000.7668706216061</v>
      </c>
      <c r="O9" s="6">
        <v>54692.331731654594</v>
      </c>
    </row>
    <row r="10" spans="1:16" x14ac:dyDescent="0.2">
      <c r="A10" s="1" t="s">
        <v>89</v>
      </c>
      <c r="I10" s="5">
        <v>60.850205942377436</v>
      </c>
      <c r="J10" s="5"/>
      <c r="K10" s="5"/>
      <c r="L10" s="5"/>
      <c r="M10" s="5"/>
      <c r="N10" s="6">
        <v>425.83300463139528</v>
      </c>
      <c r="O10" s="6">
        <v>25912.026028881766</v>
      </c>
    </row>
    <row r="11" spans="1:16" x14ac:dyDescent="0.2">
      <c r="A11" s="1" t="s">
        <v>13</v>
      </c>
      <c r="I11" s="5"/>
      <c r="J11" s="5"/>
      <c r="K11" s="5"/>
      <c r="L11" s="5"/>
      <c r="M11" s="5"/>
      <c r="O11" s="1">
        <v>0</v>
      </c>
    </row>
    <row r="12" spans="1:16" x14ac:dyDescent="0.2">
      <c r="A12" s="1" t="s">
        <v>31</v>
      </c>
      <c r="I12" s="5"/>
      <c r="J12" s="5"/>
      <c r="K12" s="5"/>
      <c r="L12" s="5"/>
      <c r="M12" s="5"/>
      <c r="O12" s="1">
        <v>0</v>
      </c>
    </row>
    <row r="13" spans="1:16" x14ac:dyDescent="0.2">
      <c r="A13" s="1" t="s">
        <v>99</v>
      </c>
      <c r="I13" s="5"/>
      <c r="J13" s="5"/>
      <c r="K13" s="5"/>
      <c r="L13" s="5"/>
      <c r="M13" s="5"/>
      <c r="O13" s="7">
        <v>609576.1155342625</v>
      </c>
    </row>
    <row r="14" spans="1:16" x14ac:dyDescent="0.2">
      <c r="I14" s="5"/>
      <c r="J14" s="5"/>
      <c r="K14" s="5"/>
      <c r="L14" s="5"/>
      <c r="M14" s="5"/>
      <c r="O14" s="11"/>
    </row>
    <row r="15" spans="1:16" x14ac:dyDescent="0.2">
      <c r="A15" s="1" t="s">
        <v>1</v>
      </c>
      <c r="I15" s="5">
        <v>3022</v>
      </c>
      <c r="J15" s="5"/>
      <c r="K15" s="5"/>
      <c r="L15" s="5"/>
      <c r="M15" s="5"/>
      <c r="N15" s="6">
        <v>71.580296999387627</v>
      </c>
      <c r="O15" s="6">
        <v>216315.6575321494</v>
      </c>
    </row>
    <row r="16" spans="1:16" x14ac:dyDescent="0.2">
      <c r="A16" s="1" t="s">
        <v>87</v>
      </c>
      <c r="I16" s="5">
        <v>292.04968808190313</v>
      </c>
      <c r="J16" s="5"/>
      <c r="K16" s="5"/>
      <c r="L16" s="5"/>
      <c r="M16" s="5"/>
      <c r="N16" s="6">
        <v>499.47601509401687</v>
      </c>
      <c r="O16" s="6">
        <v>145871.81441259958</v>
      </c>
    </row>
    <row r="17" spans="1:16" x14ac:dyDescent="0.2">
      <c r="A17" s="1" t="s">
        <v>88</v>
      </c>
      <c r="I17" s="5">
        <v>37.1964924793037</v>
      </c>
      <c r="J17" s="5"/>
      <c r="K17" s="5"/>
      <c r="L17" s="5"/>
      <c r="M17" s="5"/>
      <c r="N17" s="6">
        <v>1000.7668706216061</v>
      </c>
      <c r="O17" s="6">
        <v>37225.017376612872</v>
      </c>
    </row>
    <row r="18" spans="1:16" x14ac:dyDescent="0.2">
      <c r="A18" s="1" t="s">
        <v>89</v>
      </c>
      <c r="I18" s="5">
        <v>45.200201106089096</v>
      </c>
      <c r="J18" s="5"/>
      <c r="K18" s="5"/>
      <c r="L18" s="5"/>
      <c r="M18" s="5"/>
      <c r="N18" s="6">
        <v>425.83300463139528</v>
      </c>
      <c r="O18" s="6">
        <v>19247.737446949235</v>
      </c>
    </row>
    <row r="19" spans="1:16" x14ac:dyDescent="0.2">
      <c r="A19" s="1" t="s">
        <v>15</v>
      </c>
      <c r="O19" s="1">
        <v>0</v>
      </c>
    </row>
    <row r="20" spans="1:16" x14ac:dyDescent="0.2">
      <c r="A20" s="1" t="s">
        <v>31</v>
      </c>
      <c r="O20" s="1">
        <v>0</v>
      </c>
    </row>
    <row r="21" spans="1:16" x14ac:dyDescent="0.2">
      <c r="A21" s="1" t="s">
        <v>106</v>
      </c>
      <c r="O21" s="7">
        <v>418660.22676831111</v>
      </c>
    </row>
    <row r="22" spans="1:16" x14ac:dyDescent="0.2">
      <c r="O22" s="8"/>
    </row>
    <row r="23" spans="1:16" x14ac:dyDescent="0.2">
      <c r="A23" s="1" t="s">
        <v>105</v>
      </c>
      <c r="O23" s="11">
        <v>10400</v>
      </c>
    </row>
    <row r="24" spans="1:16" x14ac:dyDescent="0.2">
      <c r="O24" s="11"/>
    </row>
    <row r="25" spans="1:16" ht="16.5" thickBot="1" x14ac:dyDescent="0.3">
      <c r="A25" s="1" t="s">
        <v>102</v>
      </c>
      <c r="O25" s="19">
        <v>1038636.3423025736</v>
      </c>
    </row>
    <row r="26" spans="1:16" ht="15.75" thickTop="1" x14ac:dyDescent="0.2">
      <c r="O26" s="11"/>
    </row>
    <row r="27" spans="1:16" ht="15.75" thickBot="1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62"/>
      <c r="P27" s="62"/>
    </row>
    <row r="29" spans="1:16" x14ac:dyDescent="0.2">
      <c r="A29" s="1" t="s">
        <v>62</v>
      </c>
    </row>
    <row r="30" spans="1:16" s="38" customFormat="1" ht="30" customHeight="1" x14ac:dyDescent="0.25">
      <c r="A30" s="38" t="s">
        <v>58</v>
      </c>
      <c r="B30" s="17">
        <v>1117</v>
      </c>
      <c r="C30" s="87" t="s">
        <v>25</v>
      </c>
      <c r="D30" s="87"/>
      <c r="I30" s="14"/>
      <c r="J30" s="14"/>
      <c r="K30" s="14"/>
      <c r="L30" s="14"/>
      <c r="M30" s="14"/>
    </row>
    <row r="32" spans="1:16" ht="15.75" x14ac:dyDescent="0.25">
      <c r="A32" s="2" t="s">
        <v>64</v>
      </c>
    </row>
    <row r="33" spans="1:16" ht="53.25" customHeight="1" x14ac:dyDescent="0.2">
      <c r="I33" s="45" t="s">
        <v>61</v>
      </c>
      <c r="J33" s="45"/>
      <c r="K33" s="45"/>
      <c r="L33" s="45"/>
      <c r="M33" s="45"/>
      <c r="N33" s="45" t="s">
        <v>91</v>
      </c>
      <c r="O33" s="45" t="s">
        <v>92</v>
      </c>
      <c r="P33" s="49" t="s">
        <v>63</v>
      </c>
    </row>
    <row r="34" spans="1:16" x14ac:dyDescent="0.2">
      <c r="A34" s="1" t="s">
        <v>101</v>
      </c>
      <c r="I34" s="1">
        <v>16</v>
      </c>
      <c r="N34" s="6">
        <v>39023.332284070922</v>
      </c>
      <c r="O34" s="6">
        <v>624373.31654513476</v>
      </c>
      <c r="P34" s="6">
        <v>260155.54856047282</v>
      </c>
    </row>
    <row r="35" spans="1:16" x14ac:dyDescent="0.2">
      <c r="A35" s="1" t="s">
        <v>60</v>
      </c>
      <c r="I35" s="1">
        <v>30</v>
      </c>
      <c r="N35" s="6">
        <v>14294.100858581298</v>
      </c>
      <c r="O35" s="6">
        <v>428823.02575743891</v>
      </c>
      <c r="P35" s="6">
        <v>178676.26073226621</v>
      </c>
    </row>
    <row r="37" spans="1:16" x14ac:dyDescent="0.2">
      <c r="A37" s="1" t="s">
        <v>12</v>
      </c>
      <c r="I37" s="7">
        <v>46</v>
      </c>
      <c r="J37" s="7"/>
      <c r="K37" s="7"/>
      <c r="L37" s="7"/>
      <c r="M37" s="7"/>
      <c r="N37" s="7">
        <v>53317.433142652219</v>
      </c>
      <c r="O37" s="7">
        <v>1053196.3423025736</v>
      </c>
      <c r="P37" s="7">
        <v>438831.80929273902</v>
      </c>
    </row>
    <row r="38" spans="1:16" x14ac:dyDescent="0.2">
      <c r="P38" s="39"/>
    </row>
    <row r="39" spans="1:16" ht="15.75" x14ac:dyDescent="0.25">
      <c r="A39" s="2" t="s">
        <v>72</v>
      </c>
    </row>
    <row r="41" spans="1:16" x14ac:dyDescent="0.2">
      <c r="E41" s="89" t="s">
        <v>107</v>
      </c>
      <c r="F41" s="89"/>
      <c r="G41" s="89"/>
      <c r="H41" s="89"/>
      <c r="J41" s="89" t="s">
        <v>107</v>
      </c>
      <c r="K41" s="89"/>
      <c r="L41" s="89"/>
      <c r="M41" s="89"/>
    </row>
    <row r="42" spans="1:16" x14ac:dyDescent="0.2">
      <c r="E42" s="6">
        <v>71.580296999387627</v>
      </c>
      <c r="F42" s="6">
        <v>499.47601509401687</v>
      </c>
      <c r="G42" s="6">
        <v>1000.7668706216061</v>
      </c>
      <c r="H42" s="6">
        <v>425.83300463139528</v>
      </c>
      <c r="J42" s="6">
        <v>71.580296999387627</v>
      </c>
      <c r="K42" s="6">
        <v>499.47601509401687</v>
      </c>
      <c r="L42" s="6">
        <v>1000.7668706216061</v>
      </c>
      <c r="M42" s="6">
        <v>425.83300463139528</v>
      </c>
    </row>
    <row r="43" spans="1:16" x14ac:dyDescent="0.2">
      <c r="A43" s="1" t="s">
        <v>65</v>
      </c>
      <c r="E43" s="77" t="s">
        <v>17</v>
      </c>
      <c r="F43" s="78"/>
      <c r="G43" s="78"/>
      <c r="H43" s="79"/>
      <c r="I43" s="63" t="s">
        <v>17</v>
      </c>
      <c r="J43" s="77" t="s">
        <v>18</v>
      </c>
      <c r="K43" s="78"/>
      <c r="L43" s="78"/>
      <c r="M43" s="79"/>
      <c r="N43" s="63" t="s">
        <v>18</v>
      </c>
    </row>
    <row r="44" spans="1:16" ht="30" x14ac:dyDescent="0.2">
      <c r="E44" s="45" t="s">
        <v>69</v>
      </c>
      <c r="F44" s="45" t="s">
        <v>68</v>
      </c>
      <c r="G44" s="45" t="s">
        <v>66</v>
      </c>
      <c r="H44" s="45" t="s">
        <v>67</v>
      </c>
      <c r="I44" s="45" t="s">
        <v>12</v>
      </c>
      <c r="J44" s="45" t="s">
        <v>69</v>
      </c>
      <c r="K44" s="45" t="s">
        <v>68</v>
      </c>
      <c r="L44" s="45" t="s">
        <v>66</v>
      </c>
      <c r="M44" s="45" t="s">
        <v>67</v>
      </c>
      <c r="N44" s="45" t="s">
        <v>12</v>
      </c>
      <c r="O44" s="45" t="s">
        <v>70</v>
      </c>
      <c r="P44" s="49" t="s">
        <v>71</v>
      </c>
    </row>
    <row r="45" spans="1:16" x14ac:dyDescent="0.2">
      <c r="A45" s="1">
        <v>4091</v>
      </c>
      <c r="B45" s="88" t="s">
        <v>32</v>
      </c>
      <c r="C45" s="88"/>
      <c r="D45" s="88"/>
      <c r="E45" s="10">
        <v>388</v>
      </c>
      <c r="F45" s="10">
        <v>33.281034482758677</v>
      </c>
      <c r="G45" s="10">
        <v>9.449010654490106</v>
      </c>
      <c r="H45" s="10">
        <v>1.2125000000000001</v>
      </c>
      <c r="I45" s="6">
        <v>54368.813058697117</v>
      </c>
      <c r="J45" s="10">
        <v>252</v>
      </c>
      <c r="K45" s="10">
        <v>21.615517241379347</v>
      </c>
      <c r="L45" s="10">
        <v>6.1369863013698627</v>
      </c>
      <c r="M45" s="10">
        <v>0.78750000000000009</v>
      </c>
      <c r="N45" s="6">
        <v>35311.703326782655</v>
      </c>
      <c r="O45" s="6">
        <v>89680.516385479772</v>
      </c>
      <c r="P45" s="34">
        <v>52314</v>
      </c>
    </row>
    <row r="46" spans="1:16" x14ac:dyDescent="0.2">
      <c r="A46" s="1">
        <v>4534</v>
      </c>
      <c r="B46" s="88" t="s">
        <v>34</v>
      </c>
      <c r="C46" s="88"/>
      <c r="D46" s="88"/>
      <c r="E46" s="10">
        <v>486</v>
      </c>
      <c r="F46" s="10">
        <v>21.771941992433781</v>
      </c>
      <c r="G46" s="10">
        <v>0.60447761194029848</v>
      </c>
      <c r="H46" s="10">
        <v>1.8409090909090919</v>
      </c>
      <c r="I46" s="6">
        <v>47051.448186438691</v>
      </c>
      <c r="J46" s="10">
        <v>307</v>
      </c>
      <c r="K46" s="10">
        <v>13.753058007566199</v>
      </c>
      <c r="L46" s="10">
        <v>0.38184079601990051</v>
      </c>
      <c r="M46" s="10">
        <v>1.1628787878787885</v>
      </c>
      <c r="N46" s="6">
        <v>29721.799574561064</v>
      </c>
      <c r="O46" s="6">
        <v>76773.247760999759</v>
      </c>
      <c r="P46" s="34">
        <v>44784</v>
      </c>
    </row>
    <row r="47" spans="1:16" x14ac:dyDescent="0.2">
      <c r="A47" s="1">
        <v>5412</v>
      </c>
      <c r="B47" s="88" t="s">
        <v>35</v>
      </c>
      <c r="C47" s="88"/>
      <c r="D47" s="88"/>
      <c r="E47" s="10">
        <v>380</v>
      </c>
      <c r="F47" s="10">
        <v>15.991419656786274</v>
      </c>
      <c r="G47" s="10">
        <v>0</v>
      </c>
      <c r="H47" s="10">
        <v>7.1028037383177463</v>
      </c>
      <c r="I47" s="6">
        <v>38212.451682829989</v>
      </c>
      <c r="J47" s="10">
        <v>263</v>
      </c>
      <c r="K47" s="10">
        <v>11.067745709828392</v>
      </c>
      <c r="L47" s="10">
        <v>0</v>
      </c>
      <c r="M47" s="10">
        <v>4.915887850467282</v>
      </c>
      <c r="N47" s="6">
        <v>26447.038927853388</v>
      </c>
      <c r="O47" s="6">
        <v>64659.490610683381</v>
      </c>
      <c r="P47" s="34">
        <v>37718.036189565304</v>
      </c>
    </row>
    <row r="48" spans="1:16" x14ac:dyDescent="0.2">
      <c r="A48" s="1">
        <v>5426</v>
      </c>
      <c r="B48" s="88" t="s">
        <v>36</v>
      </c>
      <c r="C48" s="88"/>
      <c r="D48" s="88"/>
      <c r="E48" s="10">
        <v>425</v>
      </c>
      <c r="F48" s="10">
        <v>26.931737588652474</v>
      </c>
      <c r="G48" s="10">
        <v>5.4878048780487809</v>
      </c>
      <c r="H48" s="10">
        <v>2.4147727272727266</v>
      </c>
      <c r="I48" s="6">
        <v>50393.68643542099</v>
      </c>
      <c r="J48" s="10">
        <v>280</v>
      </c>
      <c r="K48" s="10">
        <v>17.743262411347516</v>
      </c>
      <c r="L48" s="10">
        <v>3.6154949784791968</v>
      </c>
      <c r="M48" s="10">
        <v>1.5909090909090904</v>
      </c>
      <c r="N48" s="6">
        <v>33200.54635745383</v>
      </c>
      <c r="O48" s="6">
        <v>83594.232792874827</v>
      </c>
      <c r="P48" s="34">
        <v>48763</v>
      </c>
    </row>
    <row r="49" spans="1:16" x14ac:dyDescent="0.2">
      <c r="A49" s="1">
        <v>5446</v>
      </c>
      <c r="B49" s="88" t="s">
        <v>37</v>
      </c>
      <c r="C49" s="88"/>
      <c r="D49" s="88"/>
      <c r="E49" s="10">
        <v>525</v>
      </c>
      <c r="F49" s="10">
        <v>53.849002418379591</v>
      </c>
      <c r="G49" s="10">
        <v>5.3999999999999995</v>
      </c>
      <c r="H49" s="10">
        <v>12.032569360675501</v>
      </c>
      <c r="I49" s="6">
        <v>75003.947335047604</v>
      </c>
      <c r="J49" s="10">
        <v>304</v>
      </c>
      <c r="K49" s="10">
        <v>31.18113663845218</v>
      </c>
      <c r="L49" s="10">
        <v>3.1268571428571428</v>
      </c>
      <c r="M49" s="10">
        <v>6.9674306393244807</v>
      </c>
      <c r="N49" s="6">
        <v>43430.857123532332</v>
      </c>
      <c r="O49" s="6">
        <v>118434.80445857994</v>
      </c>
      <c r="P49" s="34">
        <v>69086.969267504959</v>
      </c>
    </row>
    <row r="50" spans="1:16" x14ac:dyDescent="0.2">
      <c r="A50" s="1">
        <v>5452</v>
      </c>
      <c r="B50" s="88" t="s">
        <v>38</v>
      </c>
      <c r="C50" s="88"/>
      <c r="D50" s="88"/>
      <c r="E50" s="10">
        <v>247</v>
      </c>
      <c r="F50" s="10">
        <v>37.830483271375499</v>
      </c>
      <c r="G50" s="10">
        <v>3.0746887966804977</v>
      </c>
      <c r="H50" s="10">
        <v>10.539888682745818</v>
      </c>
      <c r="I50" s="6">
        <v>44141.031543759593</v>
      </c>
      <c r="J50" s="10">
        <v>292</v>
      </c>
      <c r="K50" s="10">
        <v>44.722676579925697</v>
      </c>
      <c r="L50" s="10">
        <v>3.6348547717842323</v>
      </c>
      <c r="M50" s="10">
        <v>12.460111317254167</v>
      </c>
      <c r="N50" s="6">
        <v>52182.919881691501</v>
      </c>
      <c r="O50" s="6">
        <v>96323.951425451087</v>
      </c>
      <c r="P50" s="34">
        <v>56188.971664846467</v>
      </c>
    </row>
    <row r="51" spans="1:16" x14ac:dyDescent="0.2">
      <c r="A51" s="1">
        <v>5421</v>
      </c>
      <c r="B51" s="88" t="s">
        <v>43</v>
      </c>
      <c r="C51" s="88"/>
      <c r="D51" s="88"/>
      <c r="E51" s="10">
        <v>573</v>
      </c>
      <c r="F51" s="10">
        <v>110.06908945686902</v>
      </c>
      <c r="G51" s="10">
        <v>11.346534653465346</v>
      </c>
      <c r="H51" s="10">
        <v>12.746822033898301</v>
      </c>
      <c r="I51" s="6">
        <v>112775.63387133762</v>
      </c>
      <c r="J51" s="10">
        <v>372</v>
      </c>
      <c r="K51" s="10">
        <v>71.458466453674134</v>
      </c>
      <c r="L51" s="10">
        <v>7.3663366336633667</v>
      </c>
      <c r="M51" s="10">
        <v>8.275423728813557</v>
      </c>
      <c r="N51" s="6">
        <v>73215.594764638037</v>
      </c>
      <c r="O51" s="6">
        <v>185991.22863597565</v>
      </c>
      <c r="P51" s="34">
        <v>108494</v>
      </c>
    </row>
    <row r="52" spans="1:16" x14ac:dyDescent="0.2">
      <c r="A52" s="1">
        <v>5444</v>
      </c>
      <c r="B52" s="88" t="s">
        <v>45</v>
      </c>
      <c r="C52" s="88"/>
      <c r="D52" s="88"/>
      <c r="E52" s="10">
        <v>402</v>
      </c>
      <c r="F52" s="10">
        <v>24.141679506933748</v>
      </c>
      <c r="G52" s="10">
        <v>1.2988691437802908</v>
      </c>
      <c r="H52" s="10">
        <v>3.7107692307692304</v>
      </c>
      <c r="I52" s="6">
        <v>43713.502490954146</v>
      </c>
      <c r="J52" s="10">
        <v>248</v>
      </c>
      <c r="K52" s="10">
        <v>14.893374422187982</v>
      </c>
      <c r="L52" s="10">
        <v>0.80129240710823912</v>
      </c>
      <c r="M52" s="10">
        <v>2.2892307692307692</v>
      </c>
      <c r="N52" s="6">
        <v>26967.533875016488</v>
      </c>
      <c r="O52" s="6">
        <v>70681.036365970635</v>
      </c>
      <c r="P52" s="34">
        <v>41231</v>
      </c>
    </row>
    <row r="53" spans="1:16" x14ac:dyDescent="0.2">
      <c r="A53" s="1">
        <v>5448</v>
      </c>
      <c r="B53" s="88" t="s">
        <v>46</v>
      </c>
      <c r="C53" s="88"/>
      <c r="D53" s="88"/>
      <c r="E53" s="10">
        <v>787</v>
      </c>
      <c r="F53" s="10">
        <v>63.662461360123544</v>
      </c>
      <c r="G53" s="10">
        <v>14.086381322957198</v>
      </c>
      <c r="H53" s="10">
        <v>3.0339244410177306</v>
      </c>
      <c r="I53" s="6">
        <v>103520.69516525112</v>
      </c>
      <c r="J53" s="10">
        <v>510</v>
      </c>
      <c r="K53" s="10">
        <v>41.255216383307506</v>
      </c>
      <c r="L53" s="10">
        <v>9.1284046692606999</v>
      </c>
      <c r="M53" s="10">
        <v>1.9660755589822652</v>
      </c>
      <c r="N53" s="6">
        <v>67084.56738790097</v>
      </c>
      <c r="O53" s="6">
        <v>170605.2625531521</v>
      </c>
      <c r="P53" s="34">
        <v>99520</v>
      </c>
    </row>
    <row r="54" spans="1:16" x14ac:dyDescent="0.2">
      <c r="A54" s="54">
        <v>6911</v>
      </c>
      <c r="B54" s="54" t="s">
        <v>51</v>
      </c>
      <c r="C54" s="60"/>
      <c r="D54" s="60"/>
      <c r="E54" s="10">
        <v>252</v>
      </c>
      <c r="F54" s="10">
        <v>31.641891891891849</v>
      </c>
      <c r="G54" s="10">
        <v>3.9026548672566372</v>
      </c>
      <c r="H54" s="10">
        <v>6.2152466367712895</v>
      </c>
      <c r="I54" s="6">
        <v>40394.905764525603</v>
      </c>
      <c r="J54" s="10">
        <v>194</v>
      </c>
      <c r="K54" s="10">
        <v>24.359234234234197</v>
      </c>
      <c r="L54" s="10">
        <v>3.0044247787610621</v>
      </c>
      <c r="M54" s="10">
        <v>4.7847533632286909</v>
      </c>
      <c r="N54" s="6">
        <v>31097.665548880817</v>
      </c>
      <c r="O54" s="6">
        <v>71492.571313406428</v>
      </c>
      <c r="P54" s="34">
        <v>41703.999932820414</v>
      </c>
    </row>
    <row r="55" spans="1:16" x14ac:dyDescent="0.2">
      <c r="P55" s="34"/>
    </row>
    <row r="56" spans="1:16" x14ac:dyDescent="0.2">
      <c r="A56" s="1" t="s">
        <v>21</v>
      </c>
      <c r="E56" s="61">
        <v>4465</v>
      </c>
      <c r="F56" s="61">
        <v>419.17074162620452</v>
      </c>
      <c r="G56" s="61">
        <v>54.65042192861916</v>
      </c>
      <c r="H56" s="61">
        <v>60.850205942377436</v>
      </c>
      <c r="I56" s="7">
        <v>609576.1155342625</v>
      </c>
      <c r="J56" s="61">
        <v>3022</v>
      </c>
      <c r="K56" s="61">
        <v>292.04968808190313</v>
      </c>
      <c r="L56" s="61">
        <v>37.1964924793037</v>
      </c>
      <c r="M56" s="61">
        <v>45.200201106089096</v>
      </c>
      <c r="N56" s="7">
        <v>418660.22676831111</v>
      </c>
      <c r="O56" s="7">
        <v>1028236.3423025735</v>
      </c>
      <c r="P56" s="64">
        <v>599804</v>
      </c>
    </row>
    <row r="57" spans="1:16" x14ac:dyDescent="0.2">
      <c r="P57" s="39"/>
    </row>
    <row r="58" spans="1:16" ht="16.5" thickBot="1" x14ac:dyDescent="0.3">
      <c r="A58" s="1" t="s">
        <v>12</v>
      </c>
      <c r="P58" s="19">
        <v>1038636.3423025736</v>
      </c>
    </row>
    <row r="59" spans="1:16" ht="15.75" thickTop="1" x14ac:dyDescent="0.2"/>
  </sheetData>
  <mergeCells count="15">
    <mergeCell ref="B53:D53"/>
    <mergeCell ref="B47:D47"/>
    <mergeCell ref="B48:D48"/>
    <mergeCell ref="B49:D49"/>
    <mergeCell ref="B50:D50"/>
    <mergeCell ref="B51:D51"/>
    <mergeCell ref="B52:D52"/>
    <mergeCell ref="B46:D46"/>
    <mergeCell ref="C30:D30"/>
    <mergeCell ref="B45:D45"/>
    <mergeCell ref="B3:O3"/>
    <mergeCell ref="E43:H43"/>
    <mergeCell ref="J43:M43"/>
    <mergeCell ref="E41:H41"/>
    <mergeCell ref="J41:M41"/>
  </mergeCells>
  <pageMargins left="0" right="0" top="0.74803149606299213" bottom="0.74803149606299213" header="0.31496062992125984" footer="0.31496062992125984"/>
  <pageSetup paperSize="9" scale="64" orientation="landscape" r:id="rId1"/>
  <headerFooter>
    <oddFooter>&amp;L&amp;F&amp;R&amp;A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7"/>
  <sheetViews>
    <sheetView topLeftCell="A21" zoomScaleNormal="100" workbookViewId="0">
      <selection activeCell="N26" sqref="K26:N28"/>
    </sheetView>
  </sheetViews>
  <sheetFormatPr defaultRowHeight="15" x14ac:dyDescent="0.2"/>
  <cols>
    <col min="1" max="2" width="18.7109375" style="1" customWidth="1"/>
    <col min="3" max="3" width="37.42578125" style="1" bestFit="1" customWidth="1"/>
    <col min="4" max="6" width="11.7109375" style="1" bestFit="1" customWidth="1"/>
    <col min="7" max="7" width="10.5703125" style="1" bestFit="1" customWidth="1"/>
    <col min="8" max="8" width="15.28515625" style="1" customWidth="1"/>
    <col min="9" max="9" width="10.85546875" style="1" customWidth="1"/>
    <col min="10" max="10" width="12.7109375" style="1" bestFit="1" customWidth="1"/>
    <col min="11" max="11" width="11.42578125" style="1" bestFit="1" customWidth="1"/>
    <col min="12" max="12" width="10.85546875" style="1" bestFit="1" customWidth="1"/>
    <col min="13" max="13" width="15.28515625" style="1" bestFit="1" customWidth="1"/>
    <col min="14" max="14" width="10.28515625" style="1" customWidth="1"/>
    <col min="15" max="15" width="9.28515625" style="1" bestFit="1" customWidth="1"/>
    <col min="16" max="16384" width="9.140625" style="1"/>
  </cols>
  <sheetData>
    <row r="1" spans="1:8" ht="15.75" x14ac:dyDescent="0.25">
      <c r="A1" s="18" t="s">
        <v>52</v>
      </c>
      <c r="B1" s="18"/>
      <c r="H1" s="23" t="s">
        <v>93</v>
      </c>
    </row>
    <row r="3" spans="1:8" ht="15.75" x14ac:dyDescent="0.2">
      <c r="A3" s="4" t="s">
        <v>20</v>
      </c>
      <c r="B3" s="4"/>
      <c r="C3" s="84" t="s">
        <v>11</v>
      </c>
      <c r="D3" s="85"/>
      <c r="E3" s="85"/>
      <c r="F3" s="85"/>
      <c r="G3" s="85"/>
      <c r="H3" s="86"/>
    </row>
    <row r="5" spans="1:8" x14ac:dyDescent="0.2">
      <c r="F5" s="15" t="s">
        <v>53</v>
      </c>
      <c r="G5" s="15" t="s">
        <v>54</v>
      </c>
      <c r="H5" s="15" t="s">
        <v>55</v>
      </c>
    </row>
    <row r="6" spans="1:8" x14ac:dyDescent="0.2">
      <c r="F6" s="16"/>
      <c r="G6" s="16"/>
      <c r="H6" s="16"/>
    </row>
    <row r="7" spans="1:8" x14ac:dyDescent="0.2">
      <c r="A7" s="1" t="s">
        <v>0</v>
      </c>
      <c r="F7" s="5">
        <v>2901</v>
      </c>
      <c r="G7" s="6">
        <v>71.580296999387627</v>
      </c>
      <c r="H7" s="6">
        <v>207654.4415952235</v>
      </c>
    </row>
    <row r="8" spans="1:8" x14ac:dyDescent="0.2">
      <c r="A8" s="1" t="s">
        <v>87</v>
      </c>
      <c r="F8" s="5">
        <v>489.42525936597286</v>
      </c>
      <c r="G8" s="6">
        <v>499.47601509401687</v>
      </c>
      <c r="H8" s="6">
        <v>244456.17823447179</v>
      </c>
    </row>
    <row r="9" spans="1:8" x14ac:dyDescent="0.2">
      <c r="A9" s="1" t="s">
        <v>88</v>
      </c>
      <c r="F9" s="5">
        <v>35.634964112418857</v>
      </c>
      <c r="G9" s="6">
        <v>1000.7668706216061</v>
      </c>
      <c r="H9" s="6">
        <v>35662.291519498656</v>
      </c>
    </row>
    <row r="10" spans="1:8" x14ac:dyDescent="0.2">
      <c r="A10" s="1" t="s">
        <v>89</v>
      </c>
      <c r="F10" s="5">
        <v>43.096571653901059</v>
      </c>
      <c r="G10" s="6">
        <v>425.83300463139528</v>
      </c>
      <c r="H10" s="6">
        <v>18351.942596692908</v>
      </c>
    </row>
    <row r="11" spans="1:8" x14ac:dyDescent="0.2">
      <c r="A11" s="1" t="s">
        <v>13</v>
      </c>
      <c r="F11" s="5"/>
      <c r="H11" s="6">
        <v>169150.777786494</v>
      </c>
    </row>
    <row r="12" spans="1:8" x14ac:dyDescent="0.2">
      <c r="A12" s="1" t="s">
        <v>31</v>
      </c>
      <c r="F12" s="5"/>
      <c r="H12" s="6">
        <v>0</v>
      </c>
    </row>
    <row r="13" spans="1:8" x14ac:dyDescent="0.2">
      <c r="A13" s="1" t="s">
        <v>76</v>
      </c>
      <c r="F13" s="5"/>
      <c r="H13" s="6">
        <v>10416.666666666672</v>
      </c>
    </row>
    <row r="14" spans="1:8" x14ac:dyDescent="0.2">
      <c r="A14" s="1" t="s">
        <v>14</v>
      </c>
      <c r="F14" s="5"/>
      <c r="H14" s="7">
        <v>685692.29839904758</v>
      </c>
    </row>
    <row r="15" spans="1:8" x14ac:dyDescent="0.2">
      <c r="F15" s="5"/>
      <c r="H15" s="11"/>
    </row>
    <row r="16" spans="1:8" x14ac:dyDescent="0.2">
      <c r="A16" s="1" t="s">
        <v>1</v>
      </c>
      <c r="F16" s="5">
        <v>2101</v>
      </c>
      <c r="G16" s="6">
        <v>71.580296999387627</v>
      </c>
      <c r="H16" s="6">
        <v>150390.20399571341</v>
      </c>
    </row>
    <row r="17" spans="1:15" x14ac:dyDescent="0.2">
      <c r="A17" s="1" t="s">
        <v>87</v>
      </c>
      <c r="F17" s="5">
        <v>357.82527958166753</v>
      </c>
      <c r="G17" s="6">
        <v>499.47601509401687</v>
      </c>
      <c r="H17" s="6">
        <v>178725.14474535378</v>
      </c>
    </row>
    <row r="18" spans="1:15" x14ac:dyDescent="0.2">
      <c r="A18" s="1" t="s">
        <v>88</v>
      </c>
      <c r="F18" s="5">
        <v>26.839844143082182</v>
      </c>
      <c r="G18" s="6">
        <v>1000.7668706216061</v>
      </c>
      <c r="H18" s="6">
        <v>26860.426831043998</v>
      </c>
    </row>
    <row r="19" spans="1:15" x14ac:dyDescent="0.2">
      <c r="A19" s="1" t="s">
        <v>89</v>
      </c>
      <c r="F19" s="5">
        <v>35.957320561667864</v>
      </c>
      <c r="G19" s="6">
        <v>425.83300463139528</v>
      </c>
      <c r="H19" s="6">
        <v>15311.813853269276</v>
      </c>
    </row>
    <row r="20" spans="1:15" x14ac:dyDescent="0.2">
      <c r="A20" s="1" t="s">
        <v>15</v>
      </c>
      <c r="H20" s="6">
        <v>95559.778842238899</v>
      </c>
    </row>
    <row r="21" spans="1:15" x14ac:dyDescent="0.2">
      <c r="A21" s="1" t="s">
        <v>31</v>
      </c>
      <c r="H21" s="6">
        <v>0</v>
      </c>
    </row>
    <row r="22" spans="1:15" x14ac:dyDescent="0.2">
      <c r="A22" s="1" t="s">
        <v>76</v>
      </c>
      <c r="H22" s="6">
        <v>25000</v>
      </c>
    </row>
    <row r="23" spans="1:15" x14ac:dyDescent="0.2">
      <c r="A23" s="1" t="s">
        <v>16</v>
      </c>
      <c r="H23" s="7">
        <f>SUM(H16:H22)</f>
        <v>491847.3682676194</v>
      </c>
    </row>
    <row r="24" spans="1:15" x14ac:dyDescent="0.2">
      <c r="H24" s="8"/>
    </row>
    <row r="25" spans="1:15" ht="16.5" thickBot="1" x14ac:dyDescent="0.3">
      <c r="A25" s="1" t="s">
        <v>102</v>
      </c>
      <c r="H25" s="19">
        <f>SUM(H14+H23)</f>
        <v>1177539.666666667</v>
      </c>
      <c r="O25" s="6"/>
    </row>
    <row r="26" spans="1:15" ht="15.75" thickTop="1" x14ac:dyDescent="0.2"/>
    <row r="27" spans="1:15" ht="15.75" thickBot="1" x14ac:dyDescent="0.25">
      <c r="A27" s="65"/>
      <c r="B27" s="65"/>
      <c r="C27" s="65"/>
      <c r="D27" s="65"/>
      <c r="E27" s="65"/>
      <c r="F27" s="65"/>
      <c r="G27" s="65"/>
      <c r="H27" s="65"/>
      <c r="I27" s="65"/>
      <c r="J27" s="65"/>
    </row>
    <row r="29" spans="1:15" s="38" customFormat="1" ht="31.5" customHeight="1" x14ac:dyDescent="0.2">
      <c r="A29" s="38" t="s">
        <v>90</v>
      </c>
      <c r="B29" s="17">
        <v>1001</v>
      </c>
      <c r="C29" s="38" t="s">
        <v>108</v>
      </c>
      <c r="M29" s="1"/>
    </row>
    <row r="31" spans="1:15" ht="15.75" x14ac:dyDescent="0.25">
      <c r="A31" s="2" t="s">
        <v>64</v>
      </c>
      <c r="B31" s="2"/>
    </row>
    <row r="32" spans="1:15" ht="56.25" customHeight="1" x14ac:dyDescent="0.2">
      <c r="F32" s="45" t="s">
        <v>61</v>
      </c>
      <c r="G32" s="45" t="s">
        <v>91</v>
      </c>
      <c r="H32" s="45" t="s">
        <v>92</v>
      </c>
      <c r="J32" s="66" t="s">
        <v>63</v>
      </c>
    </row>
    <row r="33" spans="1:10" x14ac:dyDescent="0.2">
      <c r="A33" s="1" t="s">
        <v>59</v>
      </c>
      <c r="F33" s="1">
        <v>24</v>
      </c>
      <c r="G33" s="6">
        <v>28570.51243329365</v>
      </c>
      <c r="H33" s="6">
        <v>685692.29839904758</v>
      </c>
      <c r="J33" s="6">
        <v>291781.51322182541</v>
      </c>
    </row>
    <row r="34" spans="1:10" ht="15.75" x14ac:dyDescent="0.25">
      <c r="F34" s="11"/>
      <c r="G34" s="11"/>
      <c r="H34" s="11"/>
      <c r="J34" s="48"/>
    </row>
    <row r="35" spans="1:10" ht="45" customHeight="1" x14ac:dyDescent="0.2">
      <c r="A35" s="38" t="s">
        <v>90</v>
      </c>
      <c r="B35" s="17">
        <v>1124</v>
      </c>
      <c r="C35" s="87" t="s">
        <v>26</v>
      </c>
      <c r="D35" s="87"/>
      <c r="E35" s="87"/>
      <c r="F35" s="87"/>
      <c r="G35" s="87"/>
      <c r="H35" s="87"/>
      <c r="I35" s="87"/>
      <c r="J35" s="87"/>
    </row>
    <row r="36" spans="1:10" ht="15.75" x14ac:dyDescent="0.25">
      <c r="F36" s="11"/>
      <c r="G36" s="11"/>
      <c r="H36" s="11"/>
      <c r="J36" s="48"/>
    </row>
    <row r="37" spans="1:10" ht="15.75" x14ac:dyDescent="0.25">
      <c r="A37" s="2" t="s">
        <v>82</v>
      </c>
      <c r="B37" s="2"/>
      <c r="J37" s="48"/>
    </row>
    <row r="38" spans="1:10" ht="45" x14ac:dyDescent="0.2">
      <c r="F38" s="45" t="s">
        <v>61</v>
      </c>
      <c r="G38" s="45" t="s">
        <v>91</v>
      </c>
      <c r="H38" s="45" t="s">
        <v>92</v>
      </c>
      <c r="J38" s="66" t="s">
        <v>81</v>
      </c>
    </row>
    <row r="39" spans="1:10" x14ac:dyDescent="0.2">
      <c r="A39" s="1" t="s">
        <v>60</v>
      </c>
      <c r="F39" s="1">
        <v>40</v>
      </c>
      <c r="G39" s="6">
        <v>12296.184206690485</v>
      </c>
      <c r="H39" s="6">
        <v>491847.3682676194</v>
      </c>
      <c r="J39" s="6">
        <f>H39</f>
        <v>491847.3682676194</v>
      </c>
    </row>
    <row r="41" spans="1:10" ht="15.75" x14ac:dyDescent="0.25">
      <c r="A41" s="2" t="s">
        <v>72</v>
      </c>
      <c r="B41" s="2"/>
    </row>
    <row r="43" spans="1:10" x14ac:dyDescent="0.2">
      <c r="A43" s="1" t="s">
        <v>65</v>
      </c>
      <c r="D43" s="90" t="s">
        <v>17</v>
      </c>
      <c r="E43" s="90"/>
      <c r="F43" s="90"/>
      <c r="G43" s="90"/>
      <c r="H43" s="90"/>
      <c r="I43" s="36"/>
    </row>
    <row r="44" spans="1:10" x14ac:dyDescent="0.2">
      <c r="D44" s="91" t="s">
        <v>107</v>
      </c>
      <c r="E44" s="91"/>
      <c r="F44" s="91"/>
      <c r="G44" s="91"/>
      <c r="I44" s="26"/>
    </row>
    <row r="45" spans="1:10" x14ac:dyDescent="0.2">
      <c r="D45" s="6">
        <v>71.580296999387627</v>
      </c>
      <c r="E45" s="6">
        <v>499.47601509401687</v>
      </c>
      <c r="F45" s="6">
        <v>1000.7668706216061</v>
      </c>
      <c r="G45" s="6">
        <v>425.83300463139528</v>
      </c>
      <c r="I45" s="26"/>
    </row>
    <row r="46" spans="1:10" ht="30" x14ac:dyDescent="0.2">
      <c r="D46" s="20" t="s">
        <v>69</v>
      </c>
      <c r="E46" s="20" t="s">
        <v>68</v>
      </c>
      <c r="F46" s="20" t="s">
        <v>66</v>
      </c>
      <c r="G46" s="20" t="s">
        <v>67</v>
      </c>
      <c r="H46" s="20" t="s">
        <v>12</v>
      </c>
      <c r="I46" s="20" t="s">
        <v>86</v>
      </c>
      <c r="J46" s="66" t="s">
        <v>71</v>
      </c>
    </row>
    <row r="47" spans="1:10" x14ac:dyDescent="0.2">
      <c r="A47" s="54">
        <v>5458</v>
      </c>
      <c r="B47" s="54"/>
      <c r="C47" s="54" t="s">
        <v>39</v>
      </c>
      <c r="D47" s="10">
        <v>323</v>
      </c>
      <c r="E47" s="10">
        <v>63.324999999999946</v>
      </c>
      <c r="F47" s="10">
        <v>4.4301745635910219</v>
      </c>
      <c r="G47" s="10">
        <v>17.407185628742521</v>
      </c>
      <c r="H47" s="6">
        <v>66595.880679407099</v>
      </c>
      <c r="I47" s="11">
        <v>22256.850116083508</v>
      </c>
      <c r="J47" s="6">
        <v>51830.759630702865</v>
      </c>
    </row>
    <row r="48" spans="1:10" x14ac:dyDescent="0.2">
      <c r="A48" s="54">
        <v>4101</v>
      </c>
      <c r="B48" s="54"/>
      <c r="C48" s="54" t="s">
        <v>40</v>
      </c>
      <c r="D48" s="10">
        <v>365</v>
      </c>
      <c r="E48" s="10">
        <v>38.640253565768639</v>
      </c>
      <c r="F48" s="10">
        <v>2.8033794162826422</v>
      </c>
      <c r="G48" s="10">
        <v>4.6129541864138943</v>
      </c>
      <c r="H48" s="6">
        <v>50196.565665054783</v>
      </c>
      <c r="I48" s="11">
        <v>16776.074239900187</v>
      </c>
      <c r="J48" s="6">
        <v>39067.373277890401</v>
      </c>
    </row>
    <row r="49" spans="1:12" x14ac:dyDescent="0.2">
      <c r="A49" s="54">
        <v>5437</v>
      </c>
      <c r="B49" s="54"/>
      <c r="C49" s="54" t="s">
        <v>44</v>
      </c>
      <c r="D49" s="10">
        <v>497</v>
      </c>
      <c r="E49" s="10">
        <v>54.144090346534696</v>
      </c>
      <c r="F49" s="10">
        <v>0</v>
      </c>
      <c r="G49" s="10">
        <v>6.1358024691358128</v>
      </c>
      <c r="H49" s="6">
        <v>65231.909297130056</v>
      </c>
      <c r="I49" s="11">
        <v>21801.00050033761</v>
      </c>
      <c r="J49" s="6">
        <v>50769.197381856146</v>
      </c>
    </row>
    <row r="50" spans="1:12" x14ac:dyDescent="0.2">
      <c r="A50" s="54">
        <v>5466</v>
      </c>
      <c r="B50" s="54"/>
      <c r="C50" s="54" t="s">
        <v>47</v>
      </c>
      <c r="D50" s="10">
        <v>652</v>
      </c>
      <c r="E50" s="10">
        <v>74.003502304147545</v>
      </c>
      <c r="F50" s="10">
        <v>7.3741753063147977</v>
      </c>
      <c r="G50" s="10">
        <v>3.0018416206261498</v>
      </c>
      <c r="H50" s="6">
        <v>92291.441658931828</v>
      </c>
      <c r="I50" s="11">
        <v>30844.502138032221</v>
      </c>
      <c r="J50" s="6">
        <v>71829.300548229032</v>
      </c>
    </row>
    <row r="51" spans="1:12" x14ac:dyDescent="0.2">
      <c r="A51" s="54">
        <v>6908</v>
      </c>
      <c r="B51" s="54"/>
      <c r="C51" s="54" t="s">
        <v>48</v>
      </c>
      <c r="D51" s="10">
        <v>703</v>
      </c>
      <c r="E51" s="10">
        <v>186.92994814174591</v>
      </c>
      <c r="F51" s="10">
        <v>10.134993446920053</v>
      </c>
      <c r="G51" s="10">
        <v>9.696551724137958</v>
      </c>
      <c r="H51" s="6">
        <v>157959.85182103806</v>
      </c>
      <c r="I51" s="11">
        <v>52791.384549205788</v>
      </c>
      <c r="J51" s="6">
        <v>122938.22121597557</v>
      </c>
    </row>
    <row r="52" spans="1:12" x14ac:dyDescent="0.2">
      <c r="A52" s="1">
        <v>6909</v>
      </c>
      <c r="C52" s="1" t="s">
        <v>50</v>
      </c>
      <c r="D52" s="10">
        <v>361</v>
      </c>
      <c r="E52" s="10">
        <v>72.382465007776077</v>
      </c>
      <c r="F52" s="10">
        <v>10.892241379310345</v>
      </c>
      <c r="G52" s="10">
        <v>2.2422360248447197</v>
      </c>
      <c r="H52" s="6">
        <v>73849.204824325017</v>
      </c>
      <c r="I52" s="11">
        <v>24680.966242934686</v>
      </c>
      <c r="J52" s="6">
        <v>57475.93312256816</v>
      </c>
      <c r="L52" s="51"/>
    </row>
    <row r="53" spans="1:12" x14ac:dyDescent="0.2">
      <c r="I53" s="26"/>
    </row>
    <row r="54" spans="1:12" x14ac:dyDescent="0.2">
      <c r="A54" s="1" t="s">
        <v>21</v>
      </c>
      <c r="D54" s="61">
        <v>2901</v>
      </c>
      <c r="E54" s="61">
        <v>489.42525936597286</v>
      </c>
      <c r="F54" s="61">
        <v>35.634964112418857</v>
      </c>
      <c r="G54" s="61">
        <v>43.096571653901059</v>
      </c>
      <c r="H54" s="61">
        <v>506124.85394588683</v>
      </c>
      <c r="I54" s="61">
        <v>169150.777786494</v>
      </c>
      <c r="J54" s="7">
        <v>393910.78517722222</v>
      </c>
    </row>
    <row r="56" spans="1:12" ht="16.5" thickBot="1" x14ac:dyDescent="0.3">
      <c r="A56" s="1" t="s">
        <v>109</v>
      </c>
      <c r="B56" s="2"/>
      <c r="J56" s="19">
        <f>SUM(J33,J39,J54)</f>
        <v>1177539.666666667</v>
      </c>
    </row>
    <row r="57" spans="1:12" ht="15.75" thickTop="1" x14ac:dyDescent="0.2"/>
  </sheetData>
  <mergeCells count="4">
    <mergeCell ref="D43:H43"/>
    <mergeCell ref="C3:H3"/>
    <mergeCell ref="C35:J35"/>
    <mergeCell ref="D44:G44"/>
  </mergeCells>
  <pageMargins left="0" right="0" top="0.74803149606299213" bottom="0.74803149606299213" header="0.31496062992125984" footer="0.31496062992125984"/>
  <pageSetup paperSize="9" scale="51" orientation="portrait" r:id="rId1"/>
  <headerFooter>
    <oddFooter>&amp;L&amp;F&amp;R&amp;A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8</vt:i4>
      </vt:variant>
    </vt:vector>
  </HeadingPairs>
  <TitlesOfParts>
    <vt:vector size="21" baseType="lpstr">
      <vt:lpstr>TW- Ton- Swanley</vt:lpstr>
      <vt:lpstr>1101 Brook Education Centre</vt:lpstr>
      <vt:lpstr>Dartford Gravesham Swanley</vt:lpstr>
      <vt:lpstr>Thanet and Dover</vt:lpstr>
      <vt:lpstr>Maidstone and Malling</vt:lpstr>
      <vt:lpstr>Swale</vt:lpstr>
      <vt:lpstr>Ashford</vt:lpstr>
      <vt:lpstr>Canterbury </vt:lpstr>
      <vt:lpstr>Shepway</vt:lpstr>
      <vt:lpstr>Warmstone</vt:lpstr>
      <vt:lpstr>Oakfields</vt:lpstr>
      <vt:lpstr>East Kent Health Needs</vt:lpstr>
      <vt:lpstr>West Kent Health Needs</vt:lpstr>
      <vt:lpstr>'1101 Brook Education Centre'!Print_Area</vt:lpstr>
      <vt:lpstr>Ashford!Print_Area</vt:lpstr>
      <vt:lpstr>'Dartford Gravesham Swanley'!Print_Area</vt:lpstr>
      <vt:lpstr>'Maidstone and Malling'!Print_Area</vt:lpstr>
      <vt:lpstr>Shepway!Print_Area</vt:lpstr>
      <vt:lpstr>Swale!Print_Area</vt:lpstr>
      <vt:lpstr>'Thanet and Dover'!Print_Area</vt:lpstr>
      <vt:lpstr>'TW- Ton- Swanley'!Print_Area</vt:lpstr>
    </vt:vector>
  </TitlesOfParts>
  <Company>Kent County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Hamilton, Ian - BSS FP</dc:creator>
  <cp:lastModifiedBy>Scott, Christopher - BSS FP</cp:lastModifiedBy>
  <cp:lastPrinted>2014-02-26T20:21:18Z</cp:lastPrinted>
  <dcterms:created xsi:type="dcterms:W3CDTF">2013-12-04T17:29:54Z</dcterms:created>
  <dcterms:modified xsi:type="dcterms:W3CDTF">2014-02-28T10:08:37Z</dcterms:modified>
</cp:coreProperties>
</file>