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defaultThemeVersion="166925"/>
  <mc:AlternateContent xmlns:mc="http://schemas.openxmlformats.org/markup-compatibility/2006">
    <mc:Choice Requires="x15">
      <x15ac:absPath xmlns:x15ac="http://schemas.microsoft.com/office/spreadsheetml/2010/11/ac" url="K:\BSS FP Revenue Finance Team\Schools and PVI Budget Team\School Budgets 2022-23\Other Grants\School led tutoring\"/>
    </mc:Choice>
  </mc:AlternateContent>
  <xr:revisionPtr revIDLastSave="0" documentId="8_{0BA29468-DD50-497B-B063-060F06D7B14B}" xr6:coauthVersionLast="47" xr6:coauthVersionMax="47" xr10:uidLastSave="{00000000-0000-0000-0000-000000000000}"/>
  <bookViews>
    <workbookView xWindow="-120" yWindow="-120" windowWidth="20730" windowHeight="11160"/>
  </bookViews>
  <sheets>
    <sheet name="CALCULATOR_TOOL" sheetId="1" r:id="rId1"/>
  </sheets>
  <definedNames>
    <definedName name="Title">CALCULATOR_TOOL!$A$2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G29" i="1" s="1" a="1"/>
  <c r="G29" i="1" s="1"/>
  <c r="E26" i="1"/>
  <c r="E29" i="1" s="1" a="1"/>
  <c r="E29" i="1" s="1"/>
  <c r="D26" i="1"/>
  <c r="C26" i="1"/>
  <c r="A29" i="1" s="1" a="1"/>
  <c r="A29" i="1" s="1"/>
  <c r="B26" i="1"/>
  <c r="G10" i="1"/>
  <c r="F10" i="1"/>
  <c r="E10" i="1"/>
  <c r="D10" i="1"/>
  <c r="C10" i="1"/>
  <c r="B10" i="1"/>
  <c r="A10" i="1"/>
  <c r="C29" i="1" l="1" a="1"/>
  <c r="C29" i="1" s="1"/>
  <c r="B29" i="1" a="1"/>
  <c r="B29" i="1" s="1"/>
  <c r="D29" i="1" a="1"/>
  <c r="D29" i="1" s="1"/>
  <c r="F29" i="1" a="1"/>
  <c r="F29" i="1" s="1"/>
</calcChain>
</file>

<file path=xl/sharedStrings.xml><?xml version="1.0" encoding="utf-8"?>
<sst xmlns="http://schemas.openxmlformats.org/spreadsheetml/2006/main" count="39" uniqueCount="39">
  <si>
    <t>Press TAB to move to input areas. Press UP or DOWN ARROW in column A to read through the document.</t>
  </si>
  <si>
    <t>School-Led Tutoring Grant - Tracker and Calculator Tool</t>
  </si>
  <si>
    <r>
      <t xml:space="preserve">1.  Use the School-Led Tutoring Grant Tracker and Calculator Tool guidance to complete the required fields.  This is not mandatory.  </t>
    </r>
    <r>
      <rPr>
        <b/>
        <sz val="14"/>
        <color rgb="FFFFFFFF"/>
        <rFont val="Arial"/>
        <family val="2"/>
      </rPr>
      <t>Click this link to access the guidance or use the down arrow to continue through the worksheet.</t>
    </r>
  </si>
  <si>
    <r>
      <t xml:space="preserve">2.  Use mainstream tab columns N, I and L or special school tab columns J, I of the School-Led Tutoring Grant allocation to populate the following information. </t>
    </r>
    <r>
      <rPr>
        <u/>
        <sz val="14"/>
        <color rgb="FFFFFFFF"/>
        <rFont val="Arial"/>
        <family val="2"/>
      </rPr>
      <t xml:space="preserve"> Press the down key to move to the input table.</t>
    </r>
  </si>
  <si>
    <r>
      <t xml:space="preserve">Total allocation funded by ESFA (75% of total expected costs):  </t>
    </r>
    <r>
      <rPr>
        <sz val="14"/>
        <color rgb="FFFFFFFF"/>
        <rFont val="Arial"/>
        <family val="2"/>
      </rPr>
      <t xml:space="preserve"> Tab right once to enter allocation value, then move to cell A6 to continue through the worksheet. </t>
    </r>
  </si>
  <si>
    <r>
      <t xml:space="preserve">Number of Mainstream Funded hours: </t>
    </r>
    <r>
      <rPr>
        <sz val="14"/>
        <color rgb="FFFFFFFF"/>
        <rFont val="Arial"/>
        <family val="2"/>
      </rPr>
      <t xml:space="preserve"> Tab right once to enter allocation value, then move to cell A7 to continue through the worksheet. </t>
    </r>
  </si>
  <si>
    <r>
      <t>Number of SEND Funded hours</t>
    </r>
    <r>
      <rPr>
        <vertAlign val="superscript"/>
        <sz val="14"/>
        <color rgb="FF000000"/>
        <rFont val="Arial"/>
        <family val="2"/>
      </rPr>
      <t xml:space="preserve"> </t>
    </r>
    <r>
      <rPr>
        <sz val="14"/>
        <color rgb="FF000000"/>
        <rFont val="Arial"/>
        <family val="2"/>
      </rPr>
      <t xml:space="preserve">(special schools, alternative provision, or a special educational needs and disabilities (SEND) unit): </t>
    </r>
    <r>
      <rPr>
        <sz val="14"/>
        <color rgb="FFFFFFFF"/>
        <rFont val="Arial"/>
        <family val="2"/>
      </rPr>
      <t xml:space="preserve">  Tab right once to enter allocation value, then move to cell A8 to continue through the worksheet. </t>
    </r>
  </si>
  <si>
    <r>
      <t xml:space="preserve">3.  This table is calculated from the allocation data provided in section 2.  It shows the DfE contribution (75%), and school contribution (25%) for tutoring provision, against the average unit cost of £18 per pupil per hour (£47 per pupil per hour at the higher rate). </t>
    </r>
    <r>
      <rPr>
        <b/>
        <sz val="14"/>
        <color rgb="FFFFFFFF"/>
        <rFont val="Arial"/>
        <family val="2"/>
      </rPr>
      <t xml:space="preserve"> Press the down key to move to the table, and use the tab key to review the information.  This is for information only, no input is required. </t>
    </r>
  </si>
  <si>
    <t>Total academic year 2021 to 2022 allocation (as provided)</t>
  </si>
  <si>
    <t>DfE contribution to mainstream funded hours (up to £13.50 per pupil per hour)</t>
  </si>
  <si>
    <t>School contribution to mainstream funded hours (£4.50 per pupil per hour)</t>
  </si>
  <si>
    <t>Average total cost of mainstream tutoring (DfE plus school contribution at £18 per pupil per hour)</t>
  </si>
  <si>
    <t>DfE contribution to special schools, alternative provision, or a SEND unit funded hours (up to £35.25 per pupil per hour)</t>
  </si>
  <si>
    <t>School contribution to  special schools, alternative provision, or a SEND unit funded hours (£11.75 per pupil per hour)</t>
  </si>
  <si>
    <t>Average cost of tutoring for special schools, alternative provision, or a SEND unit  (DfE plus school contribution at £47 per pupil per hour)</t>
  </si>
  <si>
    <r>
      <t xml:space="preserve">4.  Populate the tracker monthly to maintain a record of total school-led tutoring pupil numbers, hours and spend.  </t>
    </r>
    <r>
      <rPr>
        <b/>
        <sz val="14"/>
        <color rgb="FFFFFFFF"/>
        <rFont val="Arial"/>
        <family val="2"/>
      </rPr>
      <t xml:space="preserve"> Press the down key to move to the input table.  Months are shown in column A, data should be populated in the cells to the right of each month.</t>
    </r>
  </si>
  <si>
    <t xml:space="preserve">Month </t>
  </si>
  <si>
    <t>Number of all pupils (count each pupil only once across the year)</t>
  </si>
  <si>
    <t>Number of mainstream funded pupil hours this month (for example if a tutor has delivered 1 hour of tutoring to a group of 3 pupils, please count this as 3 hours)</t>
  </si>
  <si>
    <t>Total spend for mainstream funded pupils this month</t>
  </si>
  <si>
    <t>Number of special school, alternative provision, or a SEND unit funded pupil hours this month (for example if a tutor has delivered 1 hour of tutoring to a group of 3 pupils, please count this as 3 hours)</t>
  </si>
  <si>
    <t>Total spend for pupils in a special school, alternative provision, or a SEND unit this month</t>
  </si>
  <si>
    <r>
      <t xml:space="preserve">5.  This table is calculated from the monthly input in section 4.  This data can be used to populate the School-Led Tutoring: Year-End statement which will be available in summer 2022. </t>
    </r>
    <r>
      <rPr>
        <b/>
        <sz val="14"/>
        <color rgb="FFFFFFFF"/>
        <rFont val="Arial"/>
        <family val="2"/>
      </rPr>
      <t xml:space="preserve"> Press the down key to move to the table, and use the tab key to review the information.  This is for information only, no input is required. </t>
    </r>
  </si>
  <si>
    <t>Academic Year 2021 to 2022</t>
  </si>
  <si>
    <t xml:space="preserve">Number of all pupils </t>
  </si>
  <si>
    <t>Number of mainstream funded pupil hours</t>
  </si>
  <si>
    <t>Total spend for mainstream funded pupils</t>
  </si>
  <si>
    <t>Number of special school, alternative provision, or a SEND unit funded pupil hours</t>
  </si>
  <si>
    <t>Total spend for special school, alternative provision, or a SEND unit</t>
  </si>
  <si>
    <t>Cumulative end of year totals:</t>
  </si>
  <si>
    <r>
      <t xml:space="preserve">6.  This table is calculated from the monthly input data of total tutoring provided in section 4, compared with allocation information provided in section 2.  This will provide an indication of any underspend which will be recovered. </t>
    </r>
    <r>
      <rPr>
        <b/>
        <sz val="14"/>
        <color rgb="FFFFFFFF"/>
        <rFont val="Arial"/>
        <family val="2"/>
      </rPr>
      <t xml:space="preserve"> Press the down key to move to the table, and use the tab key to review the information.  This is for information only, no input is required. </t>
    </r>
  </si>
  <si>
    <t>Projected total underspend of funding to be recovered by the DfE at the end of the academic year</t>
  </si>
  <si>
    <t>DfE projected contribution to mainstream funded hours (this will be capped to the allocation amount shown in section 3)</t>
  </si>
  <si>
    <t>School projected contribution to mainstream funded hours</t>
  </si>
  <si>
    <t>Projected total spend hourly rate for mainstream funded hours</t>
  </si>
  <si>
    <t>DfE projected contribution to special school, alternative provision, or a SEND unit funded hours (this will be capped to the allocation amount shown in section 3)</t>
  </si>
  <si>
    <t>School trust projected contribution to special schools, alternative provision, or a SEND unit funded hours</t>
  </si>
  <si>
    <t>Projected total spend hourly rate for  special schools, alternative provision, or a SEND unit funded hours</t>
  </si>
  <si>
    <t>End of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</si>
</sst>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809]#,##0.00"/>
    <numFmt numFmtId="165" formatCode="[$-809]mmmm&quot; &quot;yyyy"/>
    <numFmt numFmtId="166" formatCode="&quot; &quot;* #,##0.00&quot; &quot;;&quot;-&quot;* #,##0.00&quot; &quot;;&quot; &quot;* &quot;-&quot;#&quot; &quot;;&quot; &quot;@&quot; &quot;"/>
  </numFmts>
  <fonts count="12" x14ac:knownFonts="1">
    <font>
      <sz val="11"/>
      <color rgb="FF000000"/>
      <name val="Calibri"/>
      <family val="2"/>
    </font>
    <font>
      <sz val="11"/>
      <color rgb="FF000000"/>
      <name val="Calibri"/>
      <family val="2"/>
    </font>
    <font>
      <u/>
      <sz val="11"/>
      <color rgb="FF0563C1"/>
      <name val="Calibri"/>
      <family val="2"/>
    </font>
    <font>
      <sz val="14"/>
      <color rgb="FFFFFFFF"/>
      <name val="Arial"/>
      <family val="2"/>
    </font>
    <font>
      <sz val="14"/>
      <color rgb="FF000000"/>
      <name val="Arial"/>
      <family val="2"/>
    </font>
    <font>
      <b/>
      <sz val="38"/>
      <color rgb="FF000000"/>
      <name val="Arial"/>
      <family val="2"/>
    </font>
    <font>
      <b/>
      <sz val="38"/>
      <color rgb="FF183860"/>
      <name val="Arial"/>
      <family val="2"/>
    </font>
    <font>
      <u/>
      <sz val="14"/>
      <color rgb="FF0563C1"/>
      <name val="Arial"/>
      <family val="2"/>
    </font>
    <font>
      <b/>
      <sz val="14"/>
      <color rgb="FF000000"/>
      <name val="Arial"/>
      <family val="2"/>
    </font>
    <font>
      <b/>
      <sz val="14"/>
      <color rgb="FFFFFFFF"/>
      <name val="Arial"/>
      <family val="2"/>
    </font>
    <font>
      <u/>
      <sz val="14"/>
      <color rgb="FFFFFFFF"/>
      <name val="Arial"/>
      <family val="2"/>
    </font>
    <font>
      <vertAlign val="superscript"/>
      <sz val="14"/>
      <color rgb="FF000000"/>
      <name val="Arial"/>
      <family val="2"/>
    </font>
  </fonts>
  <fills count="3">
    <fill>
      <patternFill patternType="none"/>
    </fill>
    <fill>
      <patternFill patternType="gray125"/>
    </fill>
    <fill>
      <patternFill patternType="solid">
        <fgColor rgb="FFD4E2F4"/>
        <bgColor rgb="FFD4E2F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166" fontId="1" fillId="0" borderId="0" applyFont="0" applyFill="0" applyBorder="0" applyAlignment="0" applyProtection="0"/>
    <xf numFmtId="0" fontId="2" fillId="0" borderId="0" applyNumberFormat="0" applyFill="0" applyBorder="0" applyAlignment="0" applyProtection="0"/>
  </cellStyleXfs>
  <cellXfs count="49">
    <xf numFmtId="0" fontId="0" fillId="0" borderId="0" xfId="0"/>
    <xf numFmtId="0" fontId="3" fillId="0" borderId="0" xfId="0" applyFont="1" applyFill="1" applyAlignment="1" applyProtection="1">
      <alignment wrapText="1"/>
    </xf>
    <xf numFmtId="0" fontId="4" fillId="0" borderId="0" xfId="0" applyFont="1" applyProtection="1"/>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4" fillId="0" borderId="0" xfId="0" applyFont="1" applyAlignment="1" applyProtection="1">
      <alignment horizontal="left" vertical="center"/>
    </xf>
    <xf numFmtId="0" fontId="7" fillId="0" borderId="0" xfId="2" applyFont="1" applyAlignment="1">
      <alignment horizontal="left" vertical="center"/>
    </xf>
    <xf numFmtId="0" fontId="8" fillId="0" borderId="0" xfId="0" applyFont="1" applyFill="1" applyAlignment="1" applyProtection="1">
      <alignment horizontal="left"/>
    </xf>
    <xf numFmtId="0" fontId="6" fillId="0" borderId="0" xfId="0" applyFont="1" applyAlignment="1" applyProtection="1"/>
    <xf numFmtId="0" fontId="6" fillId="0" borderId="0" xfId="0" applyFont="1" applyFill="1" applyAlignment="1" applyProtection="1"/>
    <xf numFmtId="0" fontId="7" fillId="0" borderId="0" xfId="2" applyFont="1" applyFill="1" applyAlignment="1">
      <alignment horizontal="left"/>
    </xf>
    <xf numFmtId="0" fontId="4" fillId="0" borderId="0" xfId="0" applyFont="1" applyAlignment="1" applyProtection="1"/>
    <xf numFmtId="0" fontId="4" fillId="0" borderId="0" xfId="0" applyFont="1" applyFill="1" applyAlignment="1" applyProtection="1"/>
    <xf numFmtId="0" fontId="4" fillId="0" borderId="1" xfId="0" applyFont="1" applyBorder="1" applyAlignment="1" applyProtection="1">
      <alignment horizontal="left" vertical="top" wrapText="1" indent="1"/>
    </xf>
    <xf numFmtId="164" fontId="4" fillId="2" borderId="1" xfId="1" applyNumberFormat="1" applyFont="1" applyFill="1" applyBorder="1" applyAlignment="1" applyProtection="1">
      <alignment horizontal="center" vertical="center"/>
      <protection locked="0"/>
    </xf>
    <xf numFmtId="1" fontId="4" fillId="2" borderId="1" xfId="1" applyNumberFormat="1" applyFont="1" applyFill="1" applyBorder="1" applyAlignment="1" applyProtection="1">
      <alignment horizontal="center" vertical="center"/>
      <protection locked="0"/>
    </xf>
    <xf numFmtId="0" fontId="8" fillId="0" borderId="0" xfId="0" applyFont="1" applyProtection="1"/>
    <xf numFmtId="0" fontId="4" fillId="0" borderId="2" xfId="0" applyFont="1" applyBorder="1" applyAlignment="1" applyProtection="1">
      <alignment horizontal="left" vertical="center" indent="1"/>
    </xf>
    <xf numFmtId="0" fontId="4" fillId="0" borderId="3"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164" fontId="4" fillId="0" borderId="5" xfId="0" applyNumberFormat="1" applyFont="1" applyBorder="1" applyAlignment="1" applyProtection="1">
      <alignment horizontal="center" vertical="center"/>
    </xf>
    <xf numFmtId="164" fontId="4" fillId="0" borderId="6"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8" fillId="0" borderId="0" xfId="0" applyFont="1" applyAlignment="1" applyProtection="1"/>
    <xf numFmtId="0" fontId="4" fillId="0" borderId="1" xfId="0" applyFont="1" applyFill="1" applyBorder="1" applyAlignment="1" applyProtection="1">
      <alignment horizontal="left" vertical="center" wrapText="1" indent="1"/>
    </xf>
    <xf numFmtId="0" fontId="4" fillId="0" borderId="0" xfId="0" applyFont="1" applyAlignment="1" applyProtection="1">
      <alignment horizontal="center" vertical="center" wrapText="1"/>
    </xf>
    <xf numFmtId="165" fontId="4" fillId="0" borderId="1" xfId="0" applyNumberFormat="1" applyFont="1" applyFill="1" applyBorder="1" applyAlignment="1" applyProtection="1">
      <alignment horizontal="left" vertical="center" indent="1"/>
    </xf>
    <xf numFmtId="3" fontId="4"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8" fillId="0" borderId="0" xfId="0" applyNumberFormat="1" applyFont="1" applyFill="1" applyAlignment="1" applyProtection="1">
      <alignment horizontal="left"/>
    </xf>
    <xf numFmtId="3" fontId="8" fillId="0" borderId="0" xfId="0" applyNumberFormat="1" applyFont="1" applyFill="1" applyAlignment="1" applyProtection="1">
      <alignment horizontal="center" vertical="center"/>
    </xf>
    <xf numFmtId="164" fontId="8" fillId="0" borderId="0" xfId="0" applyNumberFormat="1" applyFont="1" applyFill="1" applyAlignment="1" applyProtection="1">
      <alignment horizontal="center" vertical="center"/>
    </xf>
    <xf numFmtId="0" fontId="4" fillId="0" borderId="0" xfId="0" applyFont="1" applyFill="1" applyProtection="1"/>
    <xf numFmtId="0" fontId="4" fillId="0" borderId="2" xfId="0" applyFont="1" applyFill="1" applyBorder="1" applyAlignment="1" applyProtection="1">
      <alignment horizontal="left" vertical="center" indent="1"/>
    </xf>
    <xf numFmtId="0" fontId="4" fillId="0" borderId="3" xfId="0" applyFont="1" applyFill="1" applyBorder="1" applyAlignment="1" applyProtection="1">
      <alignment horizontal="left" vertical="center" wrapText="1" indent="1"/>
    </xf>
    <xf numFmtId="0" fontId="4" fillId="0" borderId="4" xfId="0" applyFont="1" applyFill="1" applyBorder="1" applyAlignment="1" applyProtection="1">
      <alignment horizontal="left" vertical="center" wrapText="1" indent="1"/>
    </xf>
    <xf numFmtId="0" fontId="4" fillId="0" borderId="5" xfId="0" applyFont="1" applyFill="1" applyBorder="1" applyAlignment="1" applyProtection="1">
      <alignment horizontal="right" vertical="center" wrapText="1" indent="1"/>
    </xf>
    <xf numFmtId="3" fontId="4" fillId="0" borderId="6" xfId="0" applyNumberFormat="1" applyFont="1" applyFill="1" applyBorder="1" applyAlignment="1" applyProtection="1">
      <alignment horizontal="center" vertical="center" wrapText="1"/>
    </xf>
    <xf numFmtId="164" fontId="4" fillId="0" borderId="6" xfId="0" applyNumberFormat="1" applyFont="1" applyFill="1" applyBorder="1" applyAlignment="1" applyProtection="1">
      <alignment horizontal="center" vertical="center" wrapText="1"/>
    </xf>
    <xf numFmtId="164" fontId="4" fillId="0" borderId="7" xfId="0"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
    </xf>
    <xf numFmtId="164" fontId="4" fillId="0" borderId="3" xfId="0" applyNumberFormat="1" applyFont="1" applyBorder="1" applyAlignment="1" applyProtection="1">
      <alignment horizontal="left" vertical="center" wrapText="1" indent="1"/>
    </xf>
    <xf numFmtId="164" fontId="4" fillId="0" borderId="4" xfId="0" applyNumberFormat="1" applyFont="1" applyBorder="1" applyAlignment="1" applyProtection="1">
      <alignment horizontal="left" vertical="center" wrapText="1" indent="1"/>
    </xf>
    <xf numFmtId="164" fontId="8" fillId="0" borderId="5" xfId="0" applyNumberFormat="1" applyFont="1" applyBorder="1" applyAlignment="1" applyProtection="1">
      <alignment horizontal="center" vertical="center"/>
    </xf>
    <xf numFmtId="164" fontId="4" fillId="0" borderId="6" xfId="0" applyNumberFormat="1" applyFont="1" applyFill="1" applyBorder="1" applyAlignment="1" applyProtection="1">
      <alignment horizontal="center" vertical="center"/>
    </xf>
    <xf numFmtId="0" fontId="3" fillId="0" borderId="0" xfId="0" applyFont="1" applyFill="1" applyProtection="1"/>
    <xf numFmtId="0" fontId="4" fillId="0" borderId="0" xfId="0" applyFont="1" applyFill="1" applyAlignment="1" applyProtection="1">
      <alignment horizontal="right"/>
    </xf>
    <xf numFmtId="164" fontId="4" fillId="0" borderId="0" xfId="0" applyNumberFormat="1" applyFont="1" applyProtection="1"/>
    <xf numFmtId="164" fontId="4" fillId="0" borderId="0" xfId="0" applyNumberFormat="1" applyFont="1" applyFill="1" applyProtection="1"/>
  </cellXfs>
  <cellStyles count="3">
    <cellStyle name="Comma" xfId="1" builtinId="3" customBuiltin="1"/>
    <cellStyle name="Hyperlink" xfId="2"/>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12:F24" totalsRowShown="0">
  <tableColumns count="6">
    <tableColumn id="1" name="Month "/>
    <tableColumn id="2" name="Number of all pupils (count each pupil only once across the year)"/>
    <tableColumn id="3" name="Number of mainstream funded pupil hours this month (for example if a tutor has delivered 1 hour of tutoring to a group of 3 pupils, please count this as 3 hours)"/>
    <tableColumn id="4" name="Total spend for mainstream funded pupils this month"/>
    <tableColumn id="5" name="Number of special school, alternative provision, or a SEND unit funded pupil hours this month (for example if a tutor has delivered 1 hour of tutoring to a group of 3 pupils, please count this as 3 hours)"/>
    <tableColumn id="6" name="Total spend for pupils in a special school, alternative provision, or a SEND unit this month"/>
  </tableColumns>
  <tableStyleInfo showFirstColumn="0" showLastColumn="0" showRowStripes="1" showColumnStripes="0"/>
</table>
</file>

<file path=xl/tables/table2.xml><?xml version="1.0" encoding="utf-8"?>
<table xmlns="http://schemas.openxmlformats.org/spreadsheetml/2006/main" id="2" name="Table3" displayName="Table3" ref="A25:F26" totalsRowShown="0">
  <tableColumns count="6">
    <tableColumn id="1" name="Academic Year 2021 to 2022"/>
    <tableColumn id="2" name="Number of all pupils "/>
    <tableColumn id="3" name="Number of mainstream funded pupil hours"/>
    <tableColumn id="4" name="Total spend for mainstream funded pupils"/>
    <tableColumn id="5" name="Number of special school, alternative provision, or a SEND unit funded pupil hours"/>
    <tableColumn id="6" name="Total spend for special school, alternative provision, or a SEND unit"/>
  </tableColumns>
  <tableStyleInfo showFirstColumn="0" showLastColumn="0" showRowStripes="1" showColumnStripes="0"/>
</table>
</file>

<file path=xl/tables/table3.xml><?xml version="1.0" encoding="utf-8"?>
<table xmlns="http://schemas.openxmlformats.org/spreadsheetml/2006/main" id="3" name="Table1" displayName="Table1" ref="A9:G10" totalsRowShown="0">
  <tableColumns count="7">
    <tableColumn id="1" name="Total academic year 2021 to 2022 allocation (as provided)"/>
    <tableColumn id="2" name="DfE contribution to mainstream funded hours (up to £13.50 per pupil per hour)"/>
    <tableColumn id="3" name="School contribution to mainstream funded hours (£4.50 per pupil per hour)"/>
    <tableColumn id="4" name="Average total cost of mainstream tutoring (DfE plus school contribution at £18 per pupil per hour)"/>
    <tableColumn id="5" name="DfE contribution to special schools, alternative provision, or a SEND unit funded hours (up to £35.25 per pupil per hour)"/>
    <tableColumn id="6" name="School contribution to  special schools, alternative provision, or a SEND unit funded hours (£11.75 per pupil per hour)"/>
    <tableColumn id="7" name="Average cost of tutoring for special schools, alternative provision, or a SEND unit  (DfE plus school contribution at £47 per pupil per hour)"/>
  </tableColumns>
  <tableStyleInfo showFirstColumn="0" showLastColumn="0" showRowStripes="1" showColumnStripes="0"/>
</table>
</file>

<file path=xl/tables/table4.xml><?xml version="1.0" encoding="utf-8"?>
<table xmlns="http://schemas.openxmlformats.org/spreadsheetml/2006/main" id="4" name="Table4" displayName="Table4" ref="A28:G29" totalsRowShown="0">
  <tableColumns count="7">
    <tableColumn id="1" name="Projected total underspend of funding to be recovered by the DfE at the end of the academic year"/>
    <tableColumn id="2" name="DfE projected contribution to mainstream funded hours (this will be capped to the allocation amount shown in section 3)"/>
    <tableColumn id="3" name="School projected contribution to mainstream funded hours"/>
    <tableColumn id="4" name="Projected total spend hourly rate for mainstream funded hours"/>
    <tableColumn id="5" name="DfE projected contribution to special school, alternative provision, or a SEND unit funded hours (this will be capped to the allocation amount shown in section 3)"/>
    <tableColumn id="6" name="School trust projected contribution to special schools, alternative provision, or a SEND unit funded hours"/>
    <tableColumn id="7" name="Projected total spend hourly rate for  special schools, alternative provision, or a SEND unit funded hour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assets.publishing.service.gov.uk/government/uploads/system/uploads/attachment_data/file/1022225/School_led_tutoring_allocations_.xlsx" TargetMode="Externa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83860"/>
  </sheetPr>
  <dimension ref="A1:G37"/>
  <sheetViews>
    <sheetView tabSelected="1" workbookViewId="0"/>
  </sheetViews>
  <sheetFormatPr defaultColWidth="9.28515625" defaultRowHeight="17.25" x14ac:dyDescent="0.25"/>
  <cols>
    <col min="1" max="1" width="82.42578125" style="2" customWidth="1"/>
    <col min="2" max="7" width="53.28515625" style="2" customWidth="1"/>
    <col min="8" max="8" width="8" style="2" customWidth="1"/>
    <col min="9" max="9" width="0.140625" style="2" customWidth="1"/>
    <col min="10" max="10" width="9.28515625" style="2" customWidth="1"/>
    <col min="11" max="11" width="2.140625" style="2" customWidth="1"/>
    <col min="12" max="12" width="13.5703125" style="2" customWidth="1"/>
    <col min="13" max="13" width="9.28515625" style="2" customWidth="1"/>
    <col min="14" max="16384" width="9.28515625" style="2"/>
  </cols>
  <sheetData>
    <row r="1" spans="1:7" ht="36" x14ac:dyDescent="0.25">
      <c r="A1" s="1" t="s">
        <v>0</v>
      </c>
    </row>
    <row r="2" spans="1:7" s="5" customFormat="1" ht="104.25" customHeight="1" x14ac:dyDescent="0.25">
      <c r="A2" s="3" t="s">
        <v>1</v>
      </c>
      <c r="B2" s="4"/>
      <c r="D2" s="6"/>
    </row>
    <row r="3" spans="1:7" ht="80.25" customHeight="1" x14ac:dyDescent="0.65">
      <c r="A3" s="7" t="s">
        <v>2</v>
      </c>
      <c r="B3" s="8"/>
      <c r="C3" s="9"/>
      <c r="D3" s="5"/>
    </row>
    <row r="4" spans="1:7" ht="80.25" customHeight="1" x14ac:dyDescent="0.25">
      <c r="A4" s="10" t="s">
        <v>3</v>
      </c>
      <c r="B4" s="11"/>
      <c r="C4" s="12"/>
      <c r="D4" s="11"/>
    </row>
    <row r="5" spans="1:7" ht="40.15" customHeight="1" x14ac:dyDescent="0.25">
      <c r="A5" s="13" t="s">
        <v>4</v>
      </c>
      <c r="B5" s="14"/>
      <c r="C5" s="11"/>
      <c r="D5" s="11"/>
    </row>
    <row r="6" spans="1:7" ht="40.15" customHeight="1" x14ac:dyDescent="0.25">
      <c r="A6" s="13" t="s">
        <v>5</v>
      </c>
      <c r="B6" s="15"/>
      <c r="C6" s="11"/>
      <c r="D6" s="11"/>
    </row>
    <row r="7" spans="1:7" ht="56.65" customHeight="1" x14ac:dyDescent="0.25">
      <c r="A7" s="13" t="s">
        <v>6</v>
      </c>
      <c r="B7" s="15"/>
      <c r="C7" s="11"/>
      <c r="D7" s="11"/>
    </row>
    <row r="8" spans="1:7" ht="80.25" customHeight="1" x14ac:dyDescent="0.25">
      <c r="A8" s="16" t="s">
        <v>7</v>
      </c>
    </row>
    <row r="9" spans="1:7" ht="75" customHeight="1" x14ac:dyDescent="0.25">
      <c r="A9" s="17" t="s">
        <v>8</v>
      </c>
      <c r="B9" s="18" t="s">
        <v>9</v>
      </c>
      <c r="C9" s="18" t="s">
        <v>10</v>
      </c>
      <c r="D9" s="18" t="s">
        <v>11</v>
      </c>
      <c r="E9" s="18" t="s">
        <v>12</v>
      </c>
      <c r="F9" s="18" t="s">
        <v>13</v>
      </c>
      <c r="G9" s="19" t="s">
        <v>14</v>
      </c>
    </row>
    <row r="10" spans="1:7" ht="40.15" customHeight="1" x14ac:dyDescent="0.25">
      <c r="A10" s="20">
        <f>$B$5</f>
        <v>0</v>
      </c>
      <c r="B10" s="21">
        <f>$B$6*13.5</f>
        <v>0</v>
      </c>
      <c r="C10" s="21">
        <f>$B$6*4.5</f>
        <v>0</v>
      </c>
      <c r="D10" s="21">
        <f>$B$6*18</f>
        <v>0</v>
      </c>
      <c r="E10" s="21">
        <f>$B$7*35.25</f>
        <v>0</v>
      </c>
      <c r="F10" s="21">
        <f>$B$7*11.75</f>
        <v>0</v>
      </c>
      <c r="G10" s="22">
        <f>$B$7*47</f>
        <v>0</v>
      </c>
    </row>
    <row r="11" spans="1:7" ht="80.25" customHeight="1" x14ac:dyDescent="0.25">
      <c r="A11" s="23" t="s">
        <v>15</v>
      </c>
      <c r="B11" s="11"/>
      <c r="C11" s="11"/>
      <c r="D11" s="11"/>
    </row>
    <row r="12" spans="1:7" s="25" customFormat="1" ht="90" customHeight="1" x14ac:dyDescent="0.25">
      <c r="A12" s="24" t="s">
        <v>16</v>
      </c>
      <c r="B12" s="24" t="s">
        <v>17</v>
      </c>
      <c r="C12" s="24" t="s">
        <v>18</v>
      </c>
      <c r="D12" s="24" t="s">
        <v>19</v>
      </c>
      <c r="E12" s="24" t="s">
        <v>20</v>
      </c>
      <c r="F12" s="24" t="s">
        <v>21</v>
      </c>
    </row>
    <row r="13" spans="1:7" ht="40.15" customHeight="1" x14ac:dyDescent="0.25">
      <c r="A13" s="26">
        <v>44440</v>
      </c>
      <c r="B13" s="27"/>
      <c r="C13" s="27"/>
      <c r="D13" s="28"/>
      <c r="E13" s="27"/>
      <c r="F13" s="28"/>
    </row>
    <row r="14" spans="1:7" ht="40.15" customHeight="1" x14ac:dyDescent="0.25">
      <c r="A14" s="26">
        <v>44470</v>
      </c>
      <c r="B14" s="27"/>
      <c r="C14" s="27"/>
      <c r="D14" s="28"/>
      <c r="E14" s="27"/>
      <c r="F14" s="28"/>
    </row>
    <row r="15" spans="1:7" ht="40.15" customHeight="1" x14ac:dyDescent="0.25">
      <c r="A15" s="26">
        <v>44501</v>
      </c>
      <c r="B15" s="27"/>
      <c r="C15" s="27"/>
      <c r="D15" s="28"/>
      <c r="E15" s="27"/>
      <c r="F15" s="28"/>
    </row>
    <row r="16" spans="1:7" ht="40.15" customHeight="1" x14ac:dyDescent="0.25">
      <c r="A16" s="26">
        <v>44531</v>
      </c>
      <c r="B16" s="27"/>
      <c r="C16" s="27"/>
      <c r="D16" s="28"/>
      <c r="E16" s="27"/>
      <c r="F16" s="28"/>
    </row>
    <row r="17" spans="1:7" ht="40.15" customHeight="1" x14ac:dyDescent="0.25">
      <c r="A17" s="26">
        <v>44562</v>
      </c>
      <c r="B17" s="27"/>
      <c r="C17" s="27"/>
      <c r="D17" s="28"/>
      <c r="E17" s="27"/>
      <c r="F17" s="28"/>
    </row>
    <row r="18" spans="1:7" ht="40.15" customHeight="1" x14ac:dyDescent="0.25">
      <c r="A18" s="26">
        <v>44593</v>
      </c>
      <c r="B18" s="27"/>
      <c r="C18" s="27"/>
      <c r="D18" s="28"/>
      <c r="E18" s="27"/>
      <c r="F18" s="28"/>
    </row>
    <row r="19" spans="1:7" ht="40.15" customHeight="1" x14ac:dyDescent="0.25">
      <c r="A19" s="26">
        <v>44621</v>
      </c>
      <c r="B19" s="27"/>
      <c r="C19" s="27"/>
      <c r="D19" s="28"/>
      <c r="E19" s="27"/>
      <c r="F19" s="28"/>
    </row>
    <row r="20" spans="1:7" ht="40.15" customHeight="1" x14ac:dyDescent="0.25">
      <c r="A20" s="26">
        <v>44652</v>
      </c>
      <c r="B20" s="27"/>
      <c r="C20" s="27"/>
      <c r="D20" s="28"/>
      <c r="E20" s="27"/>
      <c r="F20" s="28"/>
    </row>
    <row r="21" spans="1:7" ht="40.15" customHeight="1" x14ac:dyDescent="0.25">
      <c r="A21" s="26">
        <v>44682</v>
      </c>
      <c r="B21" s="27"/>
      <c r="C21" s="27"/>
      <c r="D21" s="28"/>
      <c r="E21" s="27"/>
      <c r="F21" s="28"/>
    </row>
    <row r="22" spans="1:7" ht="40.15" customHeight="1" x14ac:dyDescent="0.25">
      <c r="A22" s="26">
        <v>44713</v>
      </c>
      <c r="B22" s="27"/>
      <c r="C22" s="27"/>
      <c r="D22" s="28"/>
      <c r="E22" s="27"/>
      <c r="F22" s="28"/>
    </row>
    <row r="23" spans="1:7" ht="40.15" customHeight="1" x14ac:dyDescent="0.25">
      <c r="A23" s="26">
        <v>44743</v>
      </c>
      <c r="B23" s="27"/>
      <c r="C23" s="27"/>
      <c r="D23" s="28"/>
      <c r="E23" s="27"/>
      <c r="F23" s="28"/>
    </row>
    <row r="24" spans="1:7" s="32" customFormat="1" ht="80.25" customHeight="1" x14ac:dyDescent="0.25">
      <c r="A24" s="29" t="s">
        <v>22</v>
      </c>
      <c r="B24" s="30"/>
      <c r="C24" s="30"/>
      <c r="D24" s="31"/>
      <c r="E24" s="30"/>
      <c r="F24" s="31"/>
    </row>
    <row r="25" spans="1:7" ht="75" customHeight="1" x14ac:dyDescent="0.25">
      <c r="A25" s="33" t="s">
        <v>23</v>
      </c>
      <c r="B25" s="34" t="s">
        <v>24</v>
      </c>
      <c r="C25" s="34" t="s">
        <v>25</v>
      </c>
      <c r="D25" s="34" t="s">
        <v>26</v>
      </c>
      <c r="E25" s="34" t="s">
        <v>27</v>
      </c>
      <c r="F25" s="35" t="s">
        <v>28</v>
      </c>
    </row>
    <row r="26" spans="1:7" ht="40.15" customHeight="1" x14ac:dyDescent="0.25">
      <c r="A26" s="36" t="s">
        <v>29</v>
      </c>
      <c r="B26" s="37">
        <f>SUM($B$13:$B$23)</f>
        <v>0</v>
      </c>
      <c r="C26" s="37">
        <f>SUM($C$13:$C$23)</f>
        <v>0</v>
      </c>
      <c r="D26" s="38">
        <f>SUM($D$13:$D$23)</f>
        <v>0</v>
      </c>
      <c r="E26" s="37">
        <f>SUM($E$13:$E$23)</f>
        <v>0</v>
      </c>
      <c r="F26" s="39">
        <f>SUM($F$13:$F$23)</f>
        <v>0</v>
      </c>
    </row>
    <row r="27" spans="1:7" ht="80.25" customHeight="1" x14ac:dyDescent="0.25">
      <c r="A27" s="16" t="s">
        <v>30</v>
      </c>
    </row>
    <row r="28" spans="1:7" ht="75" customHeight="1" x14ac:dyDescent="0.25">
      <c r="A28" s="40" t="s">
        <v>31</v>
      </c>
      <c r="B28" s="18" t="s">
        <v>32</v>
      </c>
      <c r="C28" s="18" t="s">
        <v>33</v>
      </c>
      <c r="D28" s="41" t="s">
        <v>34</v>
      </c>
      <c r="E28" s="18" t="s">
        <v>35</v>
      </c>
      <c r="F28" s="18" t="s">
        <v>36</v>
      </c>
      <c r="G28" s="42" t="s">
        <v>37</v>
      </c>
    </row>
    <row r="29" spans="1:7" ht="40.15" customHeight="1" x14ac:dyDescent="0.25">
      <c r="A29" s="43">
        <f t="array" ref="A29">IF(CALCULATOR_TOOL!$C$26+CALCULATOR_TOOL!$E$26=0,$B$5,MAX(0,CALCULATOR_TOOL!$A$10-CALCULATOR_TOOL!$B$29-CALCULATOR_TOOL!$E$29))</f>
        <v>0</v>
      </c>
      <c r="B29" s="21">
        <f t="array" ref="B29">IFERROR(MIN(CALCULATOR_TOOL!$C$26*13.5, CALCULATOR_TOOL!$D$26/CALCULATOR_TOOL!$C$26*0.75*CALCULATOR_TOOL!$C$26,CALCULATOR_TOOL!$B$10),0)</f>
        <v>0</v>
      </c>
      <c r="C29" s="44">
        <f t="array" ref="C29">CALCULATOR_TOOL!$D$26-CALCULATOR_TOOL!$B29</f>
        <v>0</v>
      </c>
      <c r="D29" s="21">
        <f t="array" ref="D29">IFERROR(CALCULATOR_TOOL!$D$26/CALCULATOR_TOOL!$C$26,0)</f>
        <v>0</v>
      </c>
      <c r="E29" s="21">
        <f t="array" ref="E29">IFERROR(MIN(CALCULATOR_TOOL!$E$26*35.25,CALCULATOR_TOOL!$F$26/CALCULATOR_TOOL!$E$26*0.75*CALCULATOR_TOOL!$E$26,CALCULATOR_TOOL!$E$10),0)</f>
        <v>0</v>
      </c>
      <c r="F29" s="44">
        <f t="array" ref="F29">CALCULATOR_TOOL!$F$26-CALCULATOR_TOOL!$E29</f>
        <v>0</v>
      </c>
      <c r="G29" s="22">
        <f t="array" ref="G29">IFERROR(CALCULATOR_TOOL!$F$26/CALCULATOR_TOOL!$E$26,0)</f>
        <v>0</v>
      </c>
    </row>
    <row r="30" spans="1:7" ht="18" x14ac:dyDescent="0.25">
      <c r="A30" s="45" t="s">
        <v>38</v>
      </c>
    </row>
    <row r="31" spans="1:7" ht="18" x14ac:dyDescent="0.25">
      <c r="A31" s="32"/>
      <c r="B31" s="46"/>
      <c r="D31" s="47"/>
    </row>
    <row r="32" spans="1:7" ht="18" x14ac:dyDescent="0.25">
      <c r="A32" s="47"/>
      <c r="B32" s="48"/>
      <c r="C32" s="47"/>
      <c r="D32" s="47"/>
    </row>
    <row r="33" spans="2:4" ht="18" x14ac:dyDescent="0.25">
      <c r="B33" s="48"/>
      <c r="D33" s="47"/>
    </row>
    <row r="34" spans="2:4" ht="18" x14ac:dyDescent="0.25">
      <c r="B34" s="47"/>
      <c r="C34" s="47"/>
    </row>
    <row r="35" spans="2:4" ht="18" x14ac:dyDescent="0.25">
      <c r="B35" s="47"/>
    </row>
    <row r="36" spans="2:4" ht="18" x14ac:dyDescent="0.25"/>
    <row r="37" spans="2:4" ht="18" x14ac:dyDescent="0.25">
      <c r="C37" s="47"/>
    </row>
  </sheetData>
  <sheetProtection sheet="1" objects="1" scenarios="1"/>
  <hyperlinks>
    <hyperlink ref="A4" r:id="rId1"/>
  </hyperlinks>
  <pageMargins left="0.70000000000000007" right="0.70000000000000007" top="0.75" bottom="0.75" header="0.30000000000000004" footer="0.30000000000000004"/>
  <pageSetup paperSize="0" fitToWidth="0" fitToHeight="0" orientation="portrait" horizontalDpi="0" verticalDpi="0" copies="0"/>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CALCULATOR_TOOL</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VICENTE, Jane</dc:creator>
  <dc:description/>
  <cp:lastModifiedBy>Scott, Christopher - ST F</cp:lastModifiedBy>
  <dcterms:created xsi:type="dcterms:W3CDTF">2021-09-06T12:05:19Z</dcterms:created>
  <dcterms:modified xsi:type="dcterms:W3CDTF">2022-02-25T14:44:00Z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0x010100463A3A0CBC6876439772C990C3F7D534</vt:lpwstr>
  </property>
</Properties>
</file>