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K:\BSS FP Revenue Finance Team\Schools and PVI Budget Team\School Budgets 2023-24\KELSI\2023-24 FINAL DOCUMENTS\"/>
    </mc:Choice>
  </mc:AlternateContent>
  <xr:revisionPtr revIDLastSave="0" documentId="8_{FA0EA2DC-6D79-4344-988B-C7E6D7FE736A}" xr6:coauthVersionLast="47" xr6:coauthVersionMax="47" xr10:uidLastSave="{00000000-0000-0000-0000-000000000000}"/>
  <workbookProtection workbookAlgorithmName="SHA-512" workbookHashValue="wh1A3PLnaD3LPJxJg9WYlbvUhb0W4NBsphasfRvq9sgq5CE5ZB+8di+ZvdSsdNsZ6Mj/cVvPJFz8hfxPmolvCQ==" workbookSaltValue="HndgOs5L2J4fUjxAQuK9QA==" workbookSpinCount="100000" lockStructure="1"/>
  <bookViews>
    <workbookView xWindow="-120" yWindow="-120" windowWidth="29040" windowHeight="15840" xr2:uid="{AAA7B694-3ED7-400D-B1BF-BEAA1D42C024}"/>
  </bookViews>
  <sheets>
    <sheet name="Instructions" sheetId="3" r:id="rId1"/>
    <sheet name="Tool" sheetId="2" r:id="rId2"/>
    <sheet name="Data" sheetId="1" state="hidden" r:id="rId3"/>
  </sheets>
  <definedNames>
    <definedName name="dfe">Tool!$C$3</definedName>
    <definedName name="dfes">Data!$A$4:$A$27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N19" i="2" l="1"/>
  <c r="N21" i="2" s="1"/>
  <c r="O19" i="2"/>
  <c r="O21" i="2" s="1"/>
  <c r="P19" i="2"/>
  <c r="P21" i="2" s="1"/>
  <c r="Q19" i="2"/>
  <c r="Q21" i="2" s="1"/>
  <c r="R19" i="2"/>
  <c r="R21" i="2" s="1"/>
  <c r="M19" i="2"/>
  <c r="M21" i="2" s="1"/>
  <c r="H19" i="2"/>
  <c r="H21" i="2" s="1"/>
  <c r="I19" i="2"/>
  <c r="I21" i="2" s="1"/>
  <c r="J19" i="2"/>
  <c r="J21" i="2" s="1"/>
  <c r="K19" i="2"/>
  <c r="K21" i="2" s="1"/>
  <c r="L19" i="2"/>
  <c r="L21" i="2" s="1"/>
  <c r="G19" i="2"/>
  <c r="G21" i="2" s="1"/>
  <c r="C10" i="2"/>
  <c r="D10" i="2" s="1"/>
  <c r="E10" i="2" s="1"/>
  <c r="I27" i="2" s="1"/>
  <c r="D9" i="2"/>
  <c r="E9" i="2" s="1"/>
  <c r="I23" i="2" s="1"/>
  <c r="I29" i="2" l="1"/>
  <c r="I25" i="2"/>
  <c r="O23" i="2"/>
  <c r="O25" i="2" s="1"/>
  <c r="L23" i="2"/>
  <c r="L25" i="2" s="1"/>
  <c r="G23" i="2"/>
  <c r="G25" i="2" s="1"/>
  <c r="K23" i="2"/>
  <c r="K25" i="2" s="1"/>
  <c r="P23" i="2"/>
  <c r="P25" i="2" s="1"/>
  <c r="H23" i="2"/>
  <c r="H25" i="2" s="1"/>
  <c r="P27" i="2"/>
  <c r="P29" i="2" s="1"/>
  <c r="G27" i="2"/>
  <c r="G29" i="2" s="1"/>
  <c r="O27" i="2"/>
  <c r="O29" i="2" s="1"/>
  <c r="K27" i="2"/>
  <c r="K29" i="2" s="1"/>
  <c r="R23" i="2"/>
  <c r="R25" i="2" s="1"/>
  <c r="N23" i="2"/>
  <c r="N25" i="2" s="1"/>
  <c r="J23" i="2"/>
  <c r="J25" i="2" s="1"/>
  <c r="R27" i="2"/>
  <c r="R29" i="2" s="1"/>
  <c r="N27" i="2"/>
  <c r="N29" i="2" s="1"/>
  <c r="J27" i="2"/>
  <c r="J29" i="2" s="1"/>
  <c r="L27" i="2"/>
  <c r="L29" i="2" s="1"/>
  <c r="H27" i="2"/>
  <c r="H29" i="2" s="1"/>
  <c r="Q23" i="2"/>
  <c r="Q25" i="2" s="1"/>
  <c r="M23" i="2"/>
  <c r="M25" i="2" s="1"/>
  <c r="Q27" i="2"/>
  <c r="Q29" i="2" s="1"/>
  <c r="M27" i="2"/>
  <c r="M29" i="2" s="1"/>
  <c r="E35" i="2" l="1"/>
  <c r="E34" i="2"/>
  <c r="E36" i="2" l="1"/>
</calcChain>
</file>

<file path=xl/sharedStrings.xml><?xml version="1.0" encoding="utf-8"?>
<sst xmlns="http://schemas.openxmlformats.org/spreadsheetml/2006/main" count="82" uniqueCount="78">
  <si>
    <t>Places</t>
  </si>
  <si>
    <t>DFE</t>
  </si>
  <si>
    <t>School Name</t>
  </si>
  <si>
    <t>22-23</t>
  </si>
  <si>
    <t>23-24</t>
  </si>
  <si>
    <t>Avg E3 rate</t>
  </si>
  <si>
    <t>Bower Grove School</t>
  </si>
  <si>
    <t>St Anthony's School</t>
  </si>
  <si>
    <t>Rowhill School</t>
  </si>
  <si>
    <t>Elms School</t>
  </si>
  <si>
    <t>The Orchard School</t>
  </si>
  <si>
    <t>Goldwyn School</t>
  </si>
  <si>
    <t>Portal House School</t>
  </si>
  <si>
    <t>Valence School</t>
  </si>
  <si>
    <t>Broomhill Bank School</t>
  </si>
  <si>
    <t>Grange Park School</t>
  </si>
  <si>
    <t>Stone Bay School</t>
  </si>
  <si>
    <t>Laleham Gap School</t>
  </si>
  <si>
    <t>The Ifield School</t>
  </si>
  <si>
    <t>Foreland Fields School</t>
  </si>
  <si>
    <t>The Beacon Folkestone</t>
  </si>
  <si>
    <t>Nexus School</t>
  </si>
  <si>
    <t>Five Acre Wood School</t>
  </si>
  <si>
    <t>St Nicholas' School</t>
  </si>
  <si>
    <t>Milestone Academy</t>
  </si>
  <si>
    <t>The Wyvern School</t>
  </si>
  <si>
    <t>Oakley School</t>
  </si>
  <si>
    <t>Meadowfield School</t>
  </si>
  <si>
    <t>Snowfields</t>
  </si>
  <si>
    <t>Aspire</t>
  </si>
  <si>
    <t>May</t>
  </si>
  <si>
    <t>June</t>
  </si>
  <si>
    <t>July</t>
  </si>
  <si>
    <t>August</t>
  </si>
  <si>
    <t>September</t>
  </si>
  <si>
    <t>October</t>
  </si>
  <si>
    <t>November</t>
  </si>
  <si>
    <t>December</t>
  </si>
  <si>
    <t>January</t>
  </si>
  <si>
    <t>February</t>
  </si>
  <si>
    <t>March</t>
  </si>
  <si>
    <t>April</t>
  </si>
  <si>
    <t>Commissioned Places</t>
  </si>
  <si>
    <t>(A)</t>
  </si>
  <si>
    <t>(B)</t>
  </si>
  <si>
    <t>Higher of (A) or (B)</t>
  </si>
  <si>
    <t>(C)</t>
  </si>
  <si>
    <t>(D)</t>
  </si>
  <si>
    <t>Place funding</t>
  </si>
  <si>
    <t>Place funding rate</t>
  </si>
  <si>
    <t>Top-Up funding rate</t>
  </si>
  <si>
    <t>Supplementary Grant (Place)</t>
  </si>
  <si>
    <t>Supplementary Grant (Top-up)</t>
  </si>
  <si>
    <t>(F)</t>
  </si>
  <si>
    <t>Special School Supplementary Grant Tool</t>
  </si>
  <si>
    <t>DfE</t>
  </si>
  <si>
    <t>(E) =(C) x (D)</t>
  </si>
  <si>
    <t>(G) = (C) x (F)</t>
  </si>
  <si>
    <t>Rates</t>
  </si>
  <si>
    <t>Average E3 Top-up</t>
  </si>
  <si>
    <t>Annual</t>
  </si>
  <si>
    <t>Monthly</t>
  </si>
  <si>
    <t>Total for financial year 2023-24</t>
  </si>
  <si>
    <t>Input these figures into your Special School Budget Template on the Other Grants tab</t>
  </si>
  <si>
    <t>3.4% uplift</t>
  </si>
  <si>
    <t xml:space="preserve">The DFE require Councils to provide additional funding to special schools equivalent to a 3.4% uplift to special school budgets in 2023-24 compared to 2022-23. This should be shown separately to the main budget.  </t>
  </si>
  <si>
    <t>The additional grant will be known as the Special School Supplementary Grant and will be split into additional place funding and top-up.</t>
  </si>
  <si>
    <t>The Element 3 average top-up rates for each school have been calculated based on the mix of needs and need type rates as at the March 2023 advance.</t>
  </si>
  <si>
    <t>The grant will be based on the pupil numbers funded in year and no prior year adjustments will be made for changes to pupil numbers after the end of the financial year.</t>
  </si>
  <si>
    <t>The forecast for the grant for years 2 and 3 should match year 1.</t>
  </si>
  <si>
    <t>The number of places for the next academic year are used from October rather than September as the funded pupil numbers used for Element 3 are a month in arrears.</t>
  </si>
  <si>
    <t>No of funded pupils</t>
  </si>
  <si>
    <t>Payments for the Special School Supplementary Grant (SSSG) will be made on separate school advance categories, one for the place and one for the top-up element of the grant.</t>
  </si>
  <si>
    <t>The Special School Supplementary Grant will be paid monthly based on the actual number of pupils recorded on roll and funded for Element 3. Adjustments may be made in subsequent months if pupil numbers in proceeding months have changed.</t>
  </si>
  <si>
    <t>This tool will enable you to input your funded pupil numbers and generate a forecast for the grant for the financial year 2023-24.</t>
  </si>
  <si>
    <t>The forecast figures from the tool should be input into your budget template on the other grants tab.</t>
  </si>
  <si>
    <t>Note:</t>
  </si>
  <si>
    <t xml:space="preserve">  Due to rounding, numbers presented throughout this page may not add up precisely to the totals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</si>
</sst>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
  </numFmts>
  <fonts count="10" x14ac:knownFonts="1">
    <font>
      <sz val="11"/>
      <color theme="1"/>
      <name val="Calibri"/>
      <family val="2"/>
      <scheme val="minor"/>
    </font>
    <font>
      <b/>
      <sz val="11"/>
      <color theme="1"/>
      <name val="Calibri"/>
      <family val="2"/>
      <scheme val="minor"/>
    </font>
    <font>
      <sz val="8"/>
      <name val="Calibri"/>
      <family val="2"/>
      <scheme val="minor"/>
    </font>
    <font>
      <sz val="11"/>
      <color theme="1"/>
      <name val="Arial"/>
      <family val="2"/>
    </font>
    <font>
      <b/>
      <sz val="11"/>
      <color theme="1"/>
      <name val="Arial"/>
      <family val="2"/>
    </font>
    <font>
      <sz val="18"/>
      <color theme="1"/>
      <name val="Arial"/>
      <family val="2"/>
    </font>
    <font>
      <b/>
      <sz val="18"/>
      <color theme="1"/>
      <name val="Arial"/>
      <family val="2"/>
    </font>
    <font>
      <sz val="11"/>
      <color rgb="FFFF0000"/>
      <name val="Arial"/>
      <family val="2"/>
    </font>
    <font>
      <b/>
      <sz val="14"/>
      <color theme="1"/>
      <name val="Arial"/>
      <family val="2"/>
    </font>
    <font>
      <sz val="11"/>
      <name val="Arial"/>
      <family val="2"/>
    </font>
  </fonts>
  <fills count="4">
    <fill>
      <patternFill patternType="none"/>
    </fill>
    <fill>
      <patternFill patternType="gray125"/>
    </fill>
    <fill>
      <patternFill patternType="solid">
        <fgColor rgb="FFFFCCCC"/>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47">
    <xf numFmtId="0" fontId="0" fillId="0" borderId="0" xfId="0"/>
    <xf numFmtId="0" fontId="1" fillId="0" borderId="1" xfId="0" applyFont="1" applyBorder="1" applyAlignment="1">
      <alignment wrapText="1"/>
    </xf>
    <xf numFmtId="0" fontId="0" fillId="0" borderId="1" xfId="0" applyBorder="1"/>
    <xf numFmtId="164" fontId="0" fillId="0" borderId="1" xfId="0" applyNumberFormat="1" applyBorder="1"/>
    <xf numFmtId="0" fontId="6" fillId="0" borderId="0" xfId="0" applyFont="1" applyProtection="1">
      <protection hidden="1"/>
    </xf>
    <xf numFmtId="0" fontId="5" fillId="0" borderId="0" xfId="0" applyFont="1" applyProtection="1">
      <protection hidden="1"/>
    </xf>
    <xf numFmtId="0" fontId="4" fillId="0" borderId="0" xfId="0" applyFont="1" applyProtection="1">
      <protection hidden="1"/>
    </xf>
    <xf numFmtId="0" fontId="3" fillId="0" borderId="0" xfId="0" applyFont="1" applyProtection="1">
      <protection hidden="1"/>
    </xf>
    <xf numFmtId="0" fontId="8" fillId="0" borderId="0" xfId="0" applyFont="1" applyProtection="1">
      <protection hidden="1"/>
    </xf>
    <xf numFmtId="0" fontId="4" fillId="0" borderId="2" xfId="0" applyFont="1" applyBorder="1" applyProtection="1">
      <protection hidden="1"/>
    </xf>
    <xf numFmtId="0" fontId="3" fillId="0" borderId="3" xfId="0" applyFont="1" applyBorder="1" applyProtection="1">
      <protection hidden="1"/>
    </xf>
    <xf numFmtId="0" fontId="3" fillId="0" borderId="5" xfId="0" applyFont="1" applyBorder="1" applyProtection="1">
      <protection hidden="1"/>
    </xf>
    <xf numFmtId="0" fontId="3" fillId="0" borderId="0" xfId="0" applyFont="1" applyAlignment="1" applyProtection="1">
      <alignment horizontal="center"/>
      <protection hidden="1"/>
    </xf>
    <xf numFmtId="0" fontId="3" fillId="0" borderId="6" xfId="0" applyFont="1" applyBorder="1" applyAlignment="1" applyProtection="1">
      <alignment horizontal="center"/>
      <protection hidden="1"/>
    </xf>
    <xf numFmtId="8" fontId="3" fillId="0" borderId="0" xfId="0" applyNumberFormat="1" applyFont="1" applyAlignment="1" applyProtection="1">
      <alignment horizontal="center"/>
      <protection hidden="1"/>
    </xf>
    <xf numFmtId="8" fontId="3" fillId="0" borderId="6" xfId="0" applyNumberFormat="1" applyFont="1" applyBorder="1" applyAlignment="1" applyProtection="1">
      <alignment horizontal="center"/>
      <protection hidden="1"/>
    </xf>
    <xf numFmtId="0" fontId="3" fillId="0" borderId="7" xfId="0" applyFont="1" applyBorder="1" applyProtection="1">
      <protection hidden="1"/>
    </xf>
    <xf numFmtId="0" fontId="3" fillId="0" borderId="8" xfId="0" applyFont="1" applyBorder="1" applyProtection="1">
      <protection hidden="1"/>
    </xf>
    <xf numFmtId="0" fontId="3" fillId="0" borderId="9" xfId="0" applyFont="1" applyBorder="1" applyProtection="1">
      <protection hidden="1"/>
    </xf>
    <xf numFmtId="0" fontId="3" fillId="0" borderId="10" xfId="0" applyFont="1" applyBorder="1" applyProtection="1">
      <protection hidden="1"/>
    </xf>
    <xf numFmtId="0" fontId="3" fillId="0" borderId="11" xfId="0" applyFont="1" applyBorder="1" applyProtection="1">
      <protection hidden="1"/>
    </xf>
    <xf numFmtId="0" fontId="4" fillId="0" borderId="11"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3" fillId="0" borderId="13" xfId="0" applyFont="1" applyBorder="1" applyProtection="1">
      <protection hidden="1"/>
    </xf>
    <xf numFmtId="0" fontId="4" fillId="0" borderId="0" xfId="0" applyFont="1" applyAlignment="1" applyProtection="1">
      <alignment horizontal="center"/>
      <protection hidden="1"/>
    </xf>
    <xf numFmtId="0" fontId="4" fillId="0" borderId="14" xfId="0" applyFont="1" applyBorder="1" applyAlignment="1" applyProtection="1">
      <alignment horizontal="center"/>
      <protection hidden="1"/>
    </xf>
    <xf numFmtId="0" fontId="3" fillId="0" borderId="14" xfId="0" applyFont="1" applyBorder="1" applyAlignment="1" applyProtection="1">
      <alignment horizontal="center"/>
      <protection hidden="1"/>
    </xf>
    <xf numFmtId="8" fontId="3" fillId="0" borderId="14" xfId="0" applyNumberFormat="1" applyFont="1" applyBorder="1" applyAlignment="1" applyProtection="1">
      <alignment horizontal="center"/>
      <protection hidden="1"/>
    </xf>
    <xf numFmtId="0" fontId="3" fillId="0" borderId="16" xfId="0" applyFont="1" applyBorder="1" applyProtection="1">
      <protection hidden="1"/>
    </xf>
    <xf numFmtId="0" fontId="3" fillId="0" borderId="17" xfId="0" applyFont="1" applyBorder="1" applyProtection="1">
      <protection hidden="1"/>
    </xf>
    <xf numFmtId="8" fontId="3" fillId="0" borderId="17" xfId="0" applyNumberFormat="1" applyFont="1" applyBorder="1" applyAlignment="1" applyProtection="1">
      <alignment horizontal="center"/>
      <protection hidden="1"/>
    </xf>
    <xf numFmtId="8" fontId="3" fillId="0" borderId="18" xfId="0" applyNumberFormat="1" applyFont="1" applyBorder="1" applyAlignment="1" applyProtection="1">
      <alignment horizontal="center"/>
      <protection hidden="1"/>
    </xf>
    <xf numFmtId="0" fontId="4" fillId="0" borderId="10" xfId="0" applyFont="1" applyBorder="1" applyProtection="1">
      <protection hidden="1"/>
    </xf>
    <xf numFmtId="0" fontId="3" fillId="0" borderId="12" xfId="0" applyFont="1" applyBorder="1" applyProtection="1">
      <protection hidden="1"/>
    </xf>
    <xf numFmtId="8" fontId="3" fillId="3" borderId="14" xfId="0" applyNumberFormat="1" applyFont="1" applyFill="1" applyBorder="1" applyProtection="1">
      <protection hidden="1"/>
    </xf>
    <xf numFmtId="0" fontId="3" fillId="3" borderId="0" xfId="0" applyFont="1" applyFill="1" applyProtection="1">
      <protection hidden="1"/>
    </xf>
    <xf numFmtId="8" fontId="3" fillId="0" borderId="19" xfId="0" applyNumberFormat="1" applyFont="1" applyBorder="1" applyProtection="1">
      <protection hidden="1"/>
    </xf>
    <xf numFmtId="0" fontId="7" fillId="0" borderId="0" xfId="0" applyFont="1" applyProtection="1">
      <protection hidden="1"/>
    </xf>
    <xf numFmtId="0" fontId="4" fillId="2" borderId="1"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6" fillId="0" borderId="0" xfId="0" applyFont="1"/>
    <xf numFmtId="0" fontId="3" fillId="0" borderId="0" xfId="0" applyFont="1"/>
    <xf numFmtId="0" fontId="9" fillId="0" borderId="0" xfId="0" applyFont="1" applyProtection="1">
      <protection hidden="1"/>
    </xf>
    <xf numFmtId="10" fontId="3" fillId="0" borderId="3" xfId="0" applyNumberFormat="1" applyFont="1" applyBorder="1" applyAlignment="1" applyProtection="1">
      <alignment horizontal="center"/>
      <protection hidden="1"/>
    </xf>
    <xf numFmtId="10" fontId="3" fillId="0" borderId="4" xfId="0" applyNumberFormat="1" applyFont="1" applyBorder="1" applyAlignment="1" applyProtection="1">
      <alignment horizontal="center"/>
      <protection hidden="1"/>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157ED-1059-4864-B133-8B739D581767}">
  <dimension ref="B2:B22"/>
  <sheetViews>
    <sheetView showGridLines="0" tabSelected="1" workbookViewId="0">
      <selection activeCell="B2" sqref="B2"/>
    </sheetView>
  </sheetViews>
  <sheetFormatPr defaultColWidth="8.85546875" defaultRowHeight="14.25" x14ac:dyDescent="0.2"/>
  <cols>
    <col min="1" max="16384" width="8.85546875" style="42"/>
  </cols>
  <sheetData>
    <row r="2" spans="2:2" ht="23.25" x14ac:dyDescent="0.35">
      <c r="B2" s="41" t="s">
        <v>54</v>
      </c>
    </row>
    <row r="4" spans="2:2" x14ac:dyDescent="0.2">
      <c r="B4" s="42" t="s">
        <v>65</v>
      </c>
    </row>
    <row r="6" spans="2:2" x14ac:dyDescent="0.2">
      <c r="B6" s="42" t="s">
        <v>66</v>
      </c>
    </row>
    <row r="8" spans="2:2" x14ac:dyDescent="0.2">
      <c r="B8" s="42" t="s">
        <v>74</v>
      </c>
    </row>
    <row r="10" spans="2:2" x14ac:dyDescent="0.2">
      <c r="B10" s="42" t="s">
        <v>67</v>
      </c>
    </row>
    <row r="12" spans="2:2" x14ac:dyDescent="0.2">
      <c r="B12" s="42" t="s">
        <v>72</v>
      </c>
    </row>
    <row r="14" spans="2:2" x14ac:dyDescent="0.2">
      <c r="B14" s="42" t="s">
        <v>73</v>
      </c>
    </row>
    <row r="16" spans="2:2" x14ac:dyDescent="0.2">
      <c r="B16" s="42" t="s">
        <v>70</v>
      </c>
    </row>
    <row r="18" spans="2:2" x14ac:dyDescent="0.2">
      <c r="B18" s="42" t="s">
        <v>68</v>
      </c>
    </row>
    <row r="20" spans="2:2" x14ac:dyDescent="0.2">
      <c r="B20" s="42" t="s">
        <v>69</v>
      </c>
    </row>
    <row r="22" spans="2:2" x14ac:dyDescent="0.2">
      <c r="B22" s="42" t="s">
        <v>75</v>
      </c>
    </row>
  </sheetData>
  <sheetProtection algorithmName="SHA-512" hashValue="v2q0RPWc8/Db/CuF6VWNXmUX3mOKP16NGN2iuOTBWOGBXjp6/+8af5+MaeIBmFPVkLgEj3Fnf6zcXcNJWa48gg==" saltValue="xQWDg3POex5aJf/7em/Pg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406D-795A-42D2-A2B0-84E88145EEEA}">
  <dimension ref="B1:T44"/>
  <sheetViews>
    <sheetView showGridLines="0" workbookViewId="0">
      <selection activeCell="C3" sqref="C3"/>
    </sheetView>
  </sheetViews>
  <sheetFormatPr defaultColWidth="8.85546875" defaultRowHeight="14.25" x14ac:dyDescent="0.2"/>
  <cols>
    <col min="1" max="1" width="8.85546875" style="7"/>
    <col min="2" max="2" width="19.28515625" style="7" customWidth="1"/>
    <col min="3" max="3" width="16.7109375" style="7" customWidth="1"/>
    <col min="4" max="4" width="13.140625" style="7" customWidth="1"/>
    <col min="5" max="5" width="12.42578125" style="7" customWidth="1"/>
    <col min="6" max="6" width="4.140625" style="7" customWidth="1"/>
    <col min="7" max="18" width="13.28515625" style="7" customWidth="1"/>
    <col min="19" max="16384" width="8.85546875" style="7"/>
  </cols>
  <sheetData>
    <row r="1" spans="2:20" s="5" customFormat="1" ht="23.25" x14ac:dyDescent="0.35">
      <c r="B1" s="4" t="s">
        <v>54</v>
      </c>
    </row>
    <row r="3" spans="2:20" ht="15" x14ac:dyDescent="0.25">
      <c r="B3" s="6" t="s">
        <v>55</v>
      </c>
      <c r="C3" s="38"/>
    </row>
    <row r="5" spans="2:20" ht="18" x14ac:dyDescent="0.25">
      <c r="B5" s="8" t="str">
        <f>IFERROR(VLOOKUP(dfe,Data!A:B,2,0),"")</f>
        <v/>
      </c>
    </row>
    <row r="7" spans="2:20" ht="15" x14ac:dyDescent="0.25">
      <c r="B7" s="9" t="s">
        <v>58</v>
      </c>
      <c r="C7" s="10"/>
      <c r="D7" s="44" t="s">
        <v>64</v>
      </c>
      <c r="E7" s="45"/>
    </row>
    <row r="8" spans="2:20" x14ac:dyDescent="0.2">
      <c r="B8" s="11"/>
      <c r="C8" s="12" t="s">
        <v>3</v>
      </c>
      <c r="D8" s="12" t="s">
        <v>60</v>
      </c>
      <c r="E8" s="13" t="s">
        <v>61</v>
      </c>
    </row>
    <row r="9" spans="2:20" x14ac:dyDescent="0.2">
      <c r="B9" s="11" t="s">
        <v>48</v>
      </c>
      <c r="C9" s="14">
        <v>10000</v>
      </c>
      <c r="D9" s="14">
        <f>ROUND(C9*0.034,2)</f>
        <v>340</v>
      </c>
      <c r="E9" s="15">
        <f>D9/12</f>
        <v>28.333333333333332</v>
      </c>
    </row>
    <row r="10" spans="2:20" x14ac:dyDescent="0.2">
      <c r="B10" s="11" t="s">
        <v>59</v>
      </c>
      <c r="C10" s="14">
        <f>IFERROR(VLOOKUP(dfe,Data!$A:$E,5,0),0)</f>
        <v>0</v>
      </c>
      <c r="D10" s="14">
        <f>ROUND(C10*0.034,2)</f>
        <v>0</v>
      </c>
      <c r="E10" s="15">
        <f>D10/12</f>
        <v>0</v>
      </c>
    </row>
    <row r="11" spans="2:20" x14ac:dyDescent="0.2">
      <c r="B11" s="16"/>
      <c r="C11" s="17"/>
      <c r="D11" s="17"/>
      <c r="E11" s="18"/>
    </row>
    <row r="14" spans="2:20" ht="15" thickBot="1" x14ac:dyDescent="0.25"/>
    <row r="15" spans="2:20" ht="15" x14ac:dyDescent="0.25">
      <c r="C15" s="19"/>
      <c r="D15" s="20"/>
      <c r="E15" s="20"/>
      <c r="F15" s="20"/>
      <c r="G15" s="21" t="s">
        <v>41</v>
      </c>
      <c r="H15" s="21" t="s">
        <v>30</v>
      </c>
      <c r="I15" s="21" t="s">
        <v>31</v>
      </c>
      <c r="J15" s="21" t="s">
        <v>32</v>
      </c>
      <c r="K15" s="21" t="s">
        <v>33</v>
      </c>
      <c r="L15" s="21" t="s">
        <v>34</v>
      </c>
      <c r="M15" s="21" t="s">
        <v>35</v>
      </c>
      <c r="N15" s="21" t="s">
        <v>36</v>
      </c>
      <c r="O15" s="21" t="s">
        <v>37</v>
      </c>
      <c r="P15" s="21" t="s">
        <v>38</v>
      </c>
      <c r="Q15" s="21" t="s">
        <v>39</v>
      </c>
      <c r="R15" s="22" t="s">
        <v>40</v>
      </c>
      <c r="T15" s="6"/>
    </row>
    <row r="16" spans="2:20" ht="7.15" customHeight="1" x14ac:dyDescent="0.25">
      <c r="C16" s="23"/>
      <c r="G16" s="24"/>
      <c r="H16" s="24"/>
      <c r="I16" s="24"/>
      <c r="J16" s="24"/>
      <c r="K16" s="24"/>
      <c r="L16" s="24"/>
      <c r="M16" s="24"/>
      <c r="N16" s="24"/>
      <c r="O16" s="24"/>
      <c r="P16" s="24"/>
      <c r="Q16" s="24"/>
      <c r="R16" s="25"/>
    </row>
    <row r="17" spans="3:18" x14ac:dyDescent="0.2">
      <c r="C17" s="23" t="s">
        <v>43</v>
      </c>
      <c r="D17" s="7" t="s">
        <v>71</v>
      </c>
      <c r="G17" s="39"/>
      <c r="H17" s="39"/>
      <c r="I17" s="39"/>
      <c r="J17" s="39"/>
      <c r="K17" s="39"/>
      <c r="L17" s="39"/>
      <c r="M17" s="39"/>
      <c r="N17" s="39"/>
      <c r="O17" s="39"/>
      <c r="P17" s="39"/>
      <c r="Q17" s="39"/>
      <c r="R17" s="40"/>
    </row>
    <row r="18" spans="3:18" x14ac:dyDescent="0.2">
      <c r="C18" s="23"/>
      <c r="G18" s="12"/>
      <c r="H18" s="12"/>
      <c r="I18" s="12"/>
      <c r="J18" s="12"/>
      <c r="K18" s="12"/>
      <c r="L18" s="12"/>
      <c r="M18" s="12"/>
      <c r="N18" s="12"/>
      <c r="O18" s="12"/>
      <c r="P18" s="12"/>
      <c r="Q18" s="12"/>
      <c r="R18" s="26"/>
    </row>
    <row r="19" spans="3:18" x14ac:dyDescent="0.2">
      <c r="C19" s="23" t="s">
        <v>44</v>
      </c>
      <c r="D19" s="7" t="s">
        <v>42</v>
      </c>
      <c r="G19" s="12">
        <f>IFERROR(VLOOKUP(dfe,Data!$A$4:$D$27,3,0),0)</f>
        <v>0</v>
      </c>
      <c r="H19" s="12">
        <f>IFERROR(VLOOKUP(dfe,Data!$A$4:$D$27,3,0),0)</f>
        <v>0</v>
      </c>
      <c r="I19" s="12">
        <f>IFERROR(VLOOKUP(dfe,Data!$A$4:$D$27,3,0),0)</f>
        <v>0</v>
      </c>
      <c r="J19" s="12">
        <f>IFERROR(VLOOKUP(dfe,Data!$A$4:$D$27,3,0),0)</f>
        <v>0</v>
      </c>
      <c r="K19" s="12">
        <f>IFERROR(VLOOKUP(dfe,Data!$A$4:$D$27,3,0),0)</f>
        <v>0</v>
      </c>
      <c r="L19" s="12">
        <f>IFERROR(VLOOKUP(dfe,Data!$A$4:$D$27,3,0),0)</f>
        <v>0</v>
      </c>
      <c r="M19" s="12">
        <f>IFERROR(VLOOKUP(dfe,Data!$A$4:$D$27,4,0),0)</f>
        <v>0</v>
      </c>
      <c r="N19" s="12">
        <f>IFERROR(VLOOKUP(dfe,Data!$A$4:$D$27,4,0),0)</f>
        <v>0</v>
      </c>
      <c r="O19" s="12">
        <f>IFERROR(VLOOKUP(dfe,Data!$A$4:$D$27,4,0),0)</f>
        <v>0</v>
      </c>
      <c r="P19" s="12">
        <f>IFERROR(VLOOKUP(dfe,Data!$A$4:$D$27,4,0),0)</f>
        <v>0</v>
      </c>
      <c r="Q19" s="12">
        <f>IFERROR(VLOOKUP(dfe,Data!$A$4:$D$27,4,0),0)</f>
        <v>0</v>
      </c>
      <c r="R19" s="26">
        <f>IFERROR(VLOOKUP(dfe,Data!$A$4:$D$27,4,0),0)</f>
        <v>0</v>
      </c>
    </row>
    <row r="20" spans="3:18" x14ac:dyDescent="0.2">
      <c r="C20" s="23"/>
      <c r="G20" s="12"/>
      <c r="H20" s="12"/>
      <c r="I20" s="12"/>
      <c r="J20" s="12"/>
      <c r="K20" s="12"/>
      <c r="L20" s="12"/>
      <c r="M20" s="12"/>
      <c r="N20" s="12"/>
      <c r="O20" s="12"/>
      <c r="P20" s="12"/>
      <c r="Q20" s="12"/>
      <c r="R20" s="26"/>
    </row>
    <row r="21" spans="3:18" x14ac:dyDescent="0.2">
      <c r="C21" s="23" t="s">
        <v>46</v>
      </c>
      <c r="D21" s="7" t="s">
        <v>45</v>
      </c>
      <c r="G21" s="12">
        <f>MAX(G17,G19)</f>
        <v>0</v>
      </c>
      <c r="H21" s="12">
        <f t="shared" ref="H21:R21" si="0">MAX(H17,H19)</f>
        <v>0</v>
      </c>
      <c r="I21" s="12">
        <f t="shared" si="0"/>
        <v>0</v>
      </c>
      <c r="J21" s="12">
        <f t="shared" si="0"/>
        <v>0</v>
      </c>
      <c r="K21" s="12">
        <f t="shared" si="0"/>
        <v>0</v>
      </c>
      <c r="L21" s="12">
        <f t="shared" si="0"/>
        <v>0</v>
      </c>
      <c r="M21" s="12">
        <f t="shared" si="0"/>
        <v>0</v>
      </c>
      <c r="N21" s="12">
        <f t="shared" si="0"/>
        <v>0</v>
      </c>
      <c r="O21" s="12">
        <f t="shared" si="0"/>
        <v>0</v>
      </c>
      <c r="P21" s="12">
        <f t="shared" si="0"/>
        <v>0</v>
      </c>
      <c r="Q21" s="12">
        <f t="shared" si="0"/>
        <v>0</v>
      </c>
      <c r="R21" s="26">
        <f t="shared" si="0"/>
        <v>0</v>
      </c>
    </row>
    <row r="22" spans="3:18" x14ac:dyDescent="0.2">
      <c r="C22" s="23"/>
      <c r="G22" s="12"/>
      <c r="H22" s="12"/>
      <c r="I22" s="12"/>
      <c r="J22" s="12"/>
      <c r="K22" s="12"/>
      <c r="L22" s="12"/>
      <c r="M22" s="12"/>
      <c r="N22" s="12"/>
      <c r="O22" s="12"/>
      <c r="P22" s="12"/>
      <c r="Q22" s="12"/>
      <c r="R22" s="26"/>
    </row>
    <row r="23" spans="3:18" x14ac:dyDescent="0.2">
      <c r="C23" s="23" t="s">
        <v>47</v>
      </c>
      <c r="D23" s="7" t="s">
        <v>49</v>
      </c>
      <c r="G23" s="14">
        <f t="shared" ref="G23:R23" si="1">$E$9</f>
        <v>28.333333333333332</v>
      </c>
      <c r="H23" s="14">
        <f t="shared" si="1"/>
        <v>28.333333333333332</v>
      </c>
      <c r="I23" s="14">
        <f t="shared" si="1"/>
        <v>28.333333333333332</v>
      </c>
      <c r="J23" s="14">
        <f t="shared" si="1"/>
        <v>28.333333333333332</v>
      </c>
      <c r="K23" s="14">
        <f t="shared" si="1"/>
        <v>28.333333333333332</v>
      </c>
      <c r="L23" s="14">
        <f t="shared" si="1"/>
        <v>28.333333333333332</v>
      </c>
      <c r="M23" s="14">
        <f t="shared" si="1"/>
        <v>28.333333333333332</v>
      </c>
      <c r="N23" s="14">
        <f t="shared" si="1"/>
        <v>28.333333333333332</v>
      </c>
      <c r="O23" s="14">
        <f t="shared" si="1"/>
        <v>28.333333333333332</v>
      </c>
      <c r="P23" s="14">
        <f t="shared" si="1"/>
        <v>28.333333333333332</v>
      </c>
      <c r="Q23" s="14">
        <f t="shared" si="1"/>
        <v>28.333333333333332</v>
      </c>
      <c r="R23" s="27">
        <f t="shared" si="1"/>
        <v>28.333333333333332</v>
      </c>
    </row>
    <row r="24" spans="3:18" x14ac:dyDescent="0.2">
      <c r="C24" s="23"/>
      <c r="G24" s="12"/>
      <c r="H24" s="12"/>
      <c r="I24" s="12"/>
      <c r="J24" s="12"/>
      <c r="K24" s="12"/>
      <c r="L24" s="12"/>
      <c r="M24" s="12"/>
      <c r="N24" s="12"/>
      <c r="O24" s="12"/>
      <c r="P24" s="12"/>
      <c r="Q24" s="12"/>
      <c r="R24" s="26"/>
    </row>
    <row r="25" spans="3:18" x14ac:dyDescent="0.2">
      <c r="C25" s="23" t="s">
        <v>56</v>
      </c>
      <c r="D25" s="7" t="s">
        <v>51</v>
      </c>
      <c r="G25" s="14">
        <f>G21*G23</f>
        <v>0</v>
      </c>
      <c r="H25" s="14">
        <f t="shared" ref="H25:R25" si="2">H21*H23</f>
        <v>0</v>
      </c>
      <c r="I25" s="14">
        <f t="shared" si="2"/>
        <v>0</v>
      </c>
      <c r="J25" s="14">
        <f t="shared" si="2"/>
        <v>0</v>
      </c>
      <c r="K25" s="14">
        <f t="shared" si="2"/>
        <v>0</v>
      </c>
      <c r="L25" s="14">
        <f t="shared" si="2"/>
        <v>0</v>
      </c>
      <c r="M25" s="14">
        <f t="shared" si="2"/>
        <v>0</v>
      </c>
      <c r="N25" s="14">
        <f t="shared" si="2"/>
        <v>0</v>
      </c>
      <c r="O25" s="14">
        <f t="shared" si="2"/>
        <v>0</v>
      </c>
      <c r="P25" s="14">
        <f t="shared" si="2"/>
        <v>0</v>
      </c>
      <c r="Q25" s="14">
        <f t="shared" si="2"/>
        <v>0</v>
      </c>
      <c r="R25" s="27">
        <f t="shared" si="2"/>
        <v>0</v>
      </c>
    </row>
    <row r="26" spans="3:18" x14ac:dyDescent="0.2">
      <c r="C26" s="23"/>
      <c r="G26" s="12"/>
      <c r="H26" s="12"/>
      <c r="I26" s="12"/>
      <c r="J26" s="12"/>
      <c r="K26" s="12"/>
      <c r="L26" s="12"/>
      <c r="M26" s="12"/>
      <c r="N26" s="12"/>
      <c r="O26" s="12"/>
      <c r="P26" s="12"/>
      <c r="Q26" s="12"/>
      <c r="R26" s="26"/>
    </row>
    <row r="27" spans="3:18" x14ac:dyDescent="0.2">
      <c r="C27" s="23" t="s">
        <v>53</v>
      </c>
      <c r="D27" s="7" t="s">
        <v>50</v>
      </c>
      <c r="G27" s="14">
        <f t="shared" ref="G27:R27" si="3">$E$10</f>
        <v>0</v>
      </c>
      <c r="H27" s="14">
        <f t="shared" si="3"/>
        <v>0</v>
      </c>
      <c r="I27" s="14">
        <f t="shared" si="3"/>
        <v>0</v>
      </c>
      <c r="J27" s="14">
        <f t="shared" si="3"/>
        <v>0</v>
      </c>
      <c r="K27" s="14">
        <f t="shared" si="3"/>
        <v>0</v>
      </c>
      <c r="L27" s="14">
        <f t="shared" si="3"/>
        <v>0</v>
      </c>
      <c r="M27" s="14">
        <f t="shared" si="3"/>
        <v>0</v>
      </c>
      <c r="N27" s="14">
        <f t="shared" si="3"/>
        <v>0</v>
      </c>
      <c r="O27" s="14">
        <f t="shared" si="3"/>
        <v>0</v>
      </c>
      <c r="P27" s="14">
        <f t="shared" si="3"/>
        <v>0</v>
      </c>
      <c r="Q27" s="14">
        <f t="shared" si="3"/>
        <v>0</v>
      </c>
      <c r="R27" s="27">
        <f t="shared" si="3"/>
        <v>0</v>
      </c>
    </row>
    <row r="28" spans="3:18" x14ac:dyDescent="0.2">
      <c r="C28" s="23"/>
      <c r="G28" s="12"/>
      <c r="H28" s="12"/>
      <c r="I28" s="12"/>
      <c r="J28" s="12"/>
      <c r="K28" s="12"/>
      <c r="L28" s="12"/>
      <c r="M28" s="12"/>
      <c r="N28" s="12"/>
      <c r="O28" s="12"/>
      <c r="P28" s="12"/>
      <c r="Q28" s="12"/>
      <c r="R28" s="26"/>
    </row>
    <row r="29" spans="3:18" ht="15" thickBot="1" x14ac:dyDescent="0.25">
      <c r="C29" s="28" t="s">
        <v>57</v>
      </c>
      <c r="D29" s="29" t="s">
        <v>52</v>
      </c>
      <c r="E29" s="29"/>
      <c r="F29" s="29"/>
      <c r="G29" s="30">
        <f>G27*G21</f>
        <v>0</v>
      </c>
      <c r="H29" s="30">
        <f t="shared" ref="H29:R29" si="4">H27*H21</f>
        <v>0</v>
      </c>
      <c r="I29" s="30">
        <f t="shared" si="4"/>
        <v>0</v>
      </c>
      <c r="J29" s="30">
        <f t="shared" si="4"/>
        <v>0</v>
      </c>
      <c r="K29" s="30">
        <f t="shared" si="4"/>
        <v>0</v>
      </c>
      <c r="L29" s="30">
        <f t="shared" si="4"/>
        <v>0</v>
      </c>
      <c r="M29" s="30">
        <f t="shared" si="4"/>
        <v>0</v>
      </c>
      <c r="N29" s="30">
        <f t="shared" si="4"/>
        <v>0</v>
      </c>
      <c r="O29" s="30">
        <f t="shared" si="4"/>
        <v>0</v>
      </c>
      <c r="P29" s="30">
        <f t="shared" si="4"/>
        <v>0</v>
      </c>
      <c r="Q29" s="30">
        <f t="shared" si="4"/>
        <v>0</v>
      </c>
      <c r="R29" s="31">
        <f t="shared" si="4"/>
        <v>0</v>
      </c>
    </row>
    <row r="32" spans="3:18" ht="15" thickBot="1" x14ac:dyDescent="0.25"/>
    <row r="33" spans="3:12" ht="15" x14ac:dyDescent="0.25">
      <c r="C33" s="32" t="s">
        <v>62</v>
      </c>
      <c r="D33" s="20"/>
      <c r="E33" s="33"/>
    </row>
    <row r="34" spans="3:12" x14ac:dyDescent="0.2">
      <c r="C34" s="23" t="s">
        <v>51</v>
      </c>
      <c r="E34" s="34">
        <f>SUM(G25:R25)</f>
        <v>0</v>
      </c>
      <c r="G34" s="35" t="s">
        <v>63</v>
      </c>
      <c r="H34" s="35"/>
      <c r="I34" s="35"/>
      <c r="J34" s="35"/>
      <c r="K34" s="35"/>
      <c r="L34" s="35"/>
    </row>
    <row r="35" spans="3:12" x14ac:dyDescent="0.2">
      <c r="C35" s="23" t="s">
        <v>52</v>
      </c>
      <c r="E35" s="34">
        <f>SUM(G29:R29)</f>
        <v>0</v>
      </c>
    </row>
    <row r="36" spans="3:12" ht="15" thickBot="1" x14ac:dyDescent="0.25">
      <c r="C36" s="28"/>
      <c r="D36" s="29"/>
      <c r="E36" s="36">
        <f>SUM(E34:E35)</f>
        <v>0</v>
      </c>
    </row>
    <row r="40" spans="3:12" x14ac:dyDescent="0.2">
      <c r="C40" s="43" t="s">
        <v>76</v>
      </c>
    </row>
    <row r="41" spans="3:12" x14ac:dyDescent="0.2">
      <c r="C41" s="43" t="s">
        <v>77</v>
      </c>
    </row>
    <row r="42" spans="3:12" x14ac:dyDescent="0.2">
      <c r="C42" s="37"/>
    </row>
    <row r="43" spans="3:12" x14ac:dyDescent="0.2">
      <c r="C43" s="37"/>
    </row>
    <row r="44" spans="3:12" x14ac:dyDescent="0.2">
      <c r="C44" s="37"/>
    </row>
  </sheetData>
  <sheetProtection algorithmName="SHA-512" hashValue="JxHWlXajZQqX+0Ie63ZKUMRf2PjLzV0LHfzThUk1L3rGdX1hwlpgCH8zBMyHAyL9TuvyCuSVgZmbbs7dlTW53w==" saltValue="nLLJSIVsYgrjZyz582ohIA==" spinCount="100000" sheet="1" objects="1" scenarios="1"/>
  <mergeCells count="1">
    <mergeCell ref="D7:E7"/>
  </mergeCells>
  <phoneticPr fontId="2" type="noConversion"/>
  <dataValidations count="1">
    <dataValidation type="list" allowBlank="1" showInputMessage="1" showErrorMessage="1" sqref="C3" xr:uid="{4E5C8FE6-DC82-460B-8F26-B26B927F82FD}">
      <formula1>dfes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3A27-DAFB-41C6-AC27-580235C3AF45}">
  <sheetPr>
    <tabColor rgb="FFFFC000"/>
  </sheetPr>
  <dimension ref="A2:E27"/>
  <sheetViews>
    <sheetView workbookViewId="0">
      <selection activeCell="D27" sqref="D27"/>
    </sheetView>
  </sheetViews>
  <sheetFormatPr defaultRowHeight="15" x14ac:dyDescent="0.25"/>
  <cols>
    <col min="2" max="2" width="20.140625" bestFit="1" customWidth="1"/>
  </cols>
  <sheetData>
    <row r="2" spans="1:5" x14ac:dyDescent="0.25">
      <c r="C2" s="46" t="s">
        <v>0</v>
      </c>
      <c r="D2" s="46"/>
    </row>
    <row r="3" spans="1:5" ht="30" x14ac:dyDescent="0.25">
      <c r="A3" s="1" t="s">
        <v>1</v>
      </c>
      <c r="B3" s="1" t="s">
        <v>2</v>
      </c>
      <c r="C3" s="1" t="s">
        <v>3</v>
      </c>
      <c r="D3" s="1" t="s">
        <v>4</v>
      </c>
      <c r="E3" s="1" t="s">
        <v>5</v>
      </c>
    </row>
    <row r="4" spans="1:5" x14ac:dyDescent="0.25">
      <c r="A4" s="2">
        <v>7002</v>
      </c>
      <c r="B4" s="2" t="s">
        <v>14</v>
      </c>
      <c r="C4" s="2">
        <v>318</v>
      </c>
      <c r="D4" s="2">
        <v>376</v>
      </c>
      <c r="E4" s="3">
        <v>12300.48</v>
      </c>
    </row>
    <row r="5" spans="1:5" x14ac:dyDescent="0.25">
      <c r="A5" s="2">
        <v>7005</v>
      </c>
      <c r="B5" s="2" t="s">
        <v>29</v>
      </c>
      <c r="C5" s="2">
        <v>168</v>
      </c>
      <c r="D5" s="2">
        <v>172</v>
      </c>
      <c r="E5" s="3">
        <v>8440.42</v>
      </c>
    </row>
    <row r="6" spans="1:5" x14ac:dyDescent="0.25">
      <c r="A6" s="2">
        <v>7006</v>
      </c>
      <c r="B6" s="2" t="s">
        <v>28</v>
      </c>
      <c r="C6" s="2">
        <v>168</v>
      </c>
      <c r="D6" s="2">
        <v>238</v>
      </c>
      <c r="E6" s="3">
        <v>10556.07</v>
      </c>
    </row>
    <row r="7" spans="1:5" x14ac:dyDescent="0.25">
      <c r="A7" s="2">
        <v>7021</v>
      </c>
      <c r="B7" s="2" t="s">
        <v>13</v>
      </c>
      <c r="C7" s="2">
        <v>110</v>
      </c>
      <c r="D7" s="2">
        <v>110</v>
      </c>
      <c r="E7" s="3">
        <v>37022.53</v>
      </c>
    </row>
    <row r="8" spans="1:5" x14ac:dyDescent="0.25">
      <c r="A8" s="2">
        <v>7032</v>
      </c>
      <c r="B8" s="2" t="s">
        <v>6</v>
      </c>
      <c r="C8" s="2">
        <v>225</v>
      </c>
      <c r="D8" s="2">
        <v>225</v>
      </c>
      <c r="E8" s="3">
        <v>9018.59</v>
      </c>
    </row>
    <row r="9" spans="1:5" x14ac:dyDescent="0.25">
      <c r="A9" s="2">
        <v>7033</v>
      </c>
      <c r="B9" s="2" t="s">
        <v>7</v>
      </c>
      <c r="C9" s="2">
        <v>110</v>
      </c>
      <c r="D9" s="2">
        <v>106</v>
      </c>
      <c r="E9" s="3">
        <v>11658.02</v>
      </c>
    </row>
    <row r="10" spans="1:5" x14ac:dyDescent="0.25">
      <c r="A10" s="2">
        <v>7039</v>
      </c>
      <c r="B10" s="2" t="s">
        <v>18</v>
      </c>
      <c r="C10" s="2">
        <v>261</v>
      </c>
      <c r="D10" s="2">
        <v>266</v>
      </c>
      <c r="E10" s="3">
        <v>8323.41</v>
      </c>
    </row>
    <row r="11" spans="1:5" x14ac:dyDescent="0.25">
      <c r="A11" s="2">
        <v>7040</v>
      </c>
      <c r="B11" s="2" t="s">
        <v>19</v>
      </c>
      <c r="C11" s="2">
        <v>242</v>
      </c>
      <c r="D11" s="2">
        <v>243</v>
      </c>
      <c r="E11" s="3">
        <v>9474.73</v>
      </c>
    </row>
    <row r="12" spans="1:5" x14ac:dyDescent="0.25">
      <c r="A12" s="2">
        <v>7041</v>
      </c>
      <c r="B12" s="2" t="s">
        <v>11</v>
      </c>
      <c r="C12" s="2">
        <v>195</v>
      </c>
      <c r="D12" s="2">
        <v>195</v>
      </c>
      <c r="E12" s="3">
        <v>10437.299999999999</v>
      </c>
    </row>
    <row r="13" spans="1:5" x14ac:dyDescent="0.25">
      <c r="A13" s="2">
        <v>7043</v>
      </c>
      <c r="B13" s="2" t="s">
        <v>20</v>
      </c>
      <c r="C13" s="2">
        <v>402</v>
      </c>
      <c r="D13" s="2">
        <v>408</v>
      </c>
      <c r="E13" s="3">
        <v>7720.72</v>
      </c>
    </row>
    <row r="14" spans="1:5" x14ac:dyDescent="0.25">
      <c r="A14" s="2">
        <v>7044</v>
      </c>
      <c r="B14" s="2" t="s">
        <v>8</v>
      </c>
      <c r="C14" s="2">
        <v>132</v>
      </c>
      <c r="D14" s="2">
        <v>132</v>
      </c>
      <c r="E14" s="3">
        <v>11321.54</v>
      </c>
    </row>
    <row r="15" spans="1:5" x14ac:dyDescent="0.25">
      <c r="A15" s="2">
        <v>7045</v>
      </c>
      <c r="B15" s="2" t="s">
        <v>9</v>
      </c>
      <c r="C15" s="2">
        <v>158</v>
      </c>
      <c r="D15" s="2">
        <v>152</v>
      </c>
      <c r="E15" s="3">
        <v>10152.68</v>
      </c>
    </row>
    <row r="16" spans="1:5" x14ac:dyDescent="0.25">
      <c r="A16" s="2">
        <v>7051</v>
      </c>
      <c r="B16" s="2" t="s">
        <v>21</v>
      </c>
      <c r="C16" s="2">
        <v>276</v>
      </c>
      <c r="D16" s="2">
        <v>295</v>
      </c>
      <c r="E16" s="3">
        <v>8849.11</v>
      </c>
    </row>
    <row r="17" spans="1:5" x14ac:dyDescent="0.25">
      <c r="A17" s="2">
        <v>7052</v>
      </c>
      <c r="B17" s="2" t="s">
        <v>15</v>
      </c>
      <c r="C17" s="2">
        <v>144</v>
      </c>
      <c r="D17" s="2">
        <v>155</v>
      </c>
      <c r="E17" s="3">
        <v>10837.57</v>
      </c>
    </row>
    <row r="18" spans="1:5" x14ac:dyDescent="0.25">
      <c r="A18" s="2">
        <v>7056</v>
      </c>
      <c r="B18" s="2" t="s">
        <v>22</v>
      </c>
      <c r="C18" s="2">
        <v>601</v>
      </c>
      <c r="D18" s="2">
        <v>725</v>
      </c>
      <c r="E18" s="3">
        <v>6640.22</v>
      </c>
    </row>
    <row r="19" spans="1:5" x14ac:dyDescent="0.25">
      <c r="A19" s="2">
        <v>7058</v>
      </c>
      <c r="B19" s="2" t="s">
        <v>16</v>
      </c>
      <c r="C19" s="2">
        <v>100</v>
      </c>
      <c r="D19" s="2">
        <v>103</v>
      </c>
      <c r="E19" s="3">
        <v>26873.97</v>
      </c>
    </row>
    <row r="20" spans="1:5" x14ac:dyDescent="0.25">
      <c r="A20" s="2">
        <v>7062</v>
      </c>
      <c r="B20" s="2" t="s">
        <v>10</v>
      </c>
      <c r="C20" s="2">
        <v>93</v>
      </c>
      <c r="D20" s="2">
        <v>100</v>
      </c>
      <c r="E20" s="3">
        <v>11956.31</v>
      </c>
    </row>
    <row r="21" spans="1:5" x14ac:dyDescent="0.25">
      <c r="A21" s="2">
        <v>7063</v>
      </c>
      <c r="B21" s="2" t="s">
        <v>23</v>
      </c>
      <c r="C21" s="2">
        <v>340</v>
      </c>
      <c r="D21" s="2">
        <v>355</v>
      </c>
      <c r="E21" s="3">
        <v>8543.9599999999991</v>
      </c>
    </row>
    <row r="22" spans="1:5" x14ac:dyDescent="0.25">
      <c r="A22" s="2">
        <v>7066</v>
      </c>
      <c r="B22" s="2" t="s">
        <v>24</v>
      </c>
      <c r="C22" s="2">
        <v>363</v>
      </c>
      <c r="D22" s="2">
        <v>363</v>
      </c>
      <c r="E22" s="3">
        <v>9920.7000000000007</v>
      </c>
    </row>
    <row r="23" spans="1:5" x14ac:dyDescent="0.25">
      <c r="A23" s="2">
        <v>7067</v>
      </c>
      <c r="B23" s="2" t="s">
        <v>12</v>
      </c>
      <c r="C23" s="2">
        <v>80</v>
      </c>
      <c r="D23" s="2">
        <v>80</v>
      </c>
      <c r="E23" s="3">
        <v>13449.76</v>
      </c>
    </row>
    <row r="24" spans="1:5" x14ac:dyDescent="0.25">
      <c r="A24" s="2">
        <v>7069</v>
      </c>
      <c r="B24" s="2" t="s">
        <v>25</v>
      </c>
      <c r="C24" s="2">
        <v>330</v>
      </c>
      <c r="D24" s="2">
        <v>350</v>
      </c>
      <c r="E24" s="3">
        <v>8770.83</v>
      </c>
    </row>
    <row r="25" spans="1:5" x14ac:dyDescent="0.25">
      <c r="A25" s="2">
        <v>7070</v>
      </c>
      <c r="B25" s="2" t="s">
        <v>26</v>
      </c>
      <c r="C25" s="2">
        <v>212</v>
      </c>
      <c r="D25" s="2">
        <v>212</v>
      </c>
      <c r="E25" s="3">
        <v>7170.99</v>
      </c>
    </row>
    <row r="26" spans="1:5" x14ac:dyDescent="0.25">
      <c r="A26" s="2">
        <v>7072</v>
      </c>
      <c r="B26" s="2" t="s">
        <v>27</v>
      </c>
      <c r="C26" s="2">
        <v>351</v>
      </c>
      <c r="D26" s="2">
        <v>391</v>
      </c>
      <c r="E26" s="3">
        <v>8918.6</v>
      </c>
    </row>
    <row r="27" spans="1:5" x14ac:dyDescent="0.25">
      <c r="A27" s="2">
        <v>7073</v>
      </c>
      <c r="B27" s="2" t="s">
        <v>17</v>
      </c>
      <c r="C27" s="2">
        <v>196</v>
      </c>
      <c r="D27" s="2">
        <v>207</v>
      </c>
      <c r="E27" s="3">
        <v>9971.1299999999992</v>
      </c>
    </row>
  </sheetData>
  <sortState xmlns:xlrd2="http://schemas.microsoft.com/office/spreadsheetml/2017/richdata2" ref="A4:E27">
    <sortCondition ref="A4:A27"/>
  </sortState>
  <mergeCells count="1">
    <mergeCell ref="C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Tool</vt:lpstr>
      <vt:lpstr>Data</vt:lpstr>
      <vt:lpstr>dfe</vt:lpstr>
      <vt:lpstr>dfes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Landon, Charlotte - ST F</dc:creator>
  <cp:lastModifiedBy>Walker, Claire - ST F</cp:lastModifiedBy>
  <dcterms:created xsi:type="dcterms:W3CDTF">2023-03-03T15:59:53Z</dcterms:created>
  <dcterms:modified xsi:type="dcterms:W3CDTF">2023-05-19T11:36:19Z</dcterms:modified>
</cp:coreProperties>
</file>